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activeTab="0"/>
  </bookViews>
  <sheets>
    <sheet name="Vered Machine Calibration" sheetId="1" r:id="rId1"/>
    <sheet name="Help" sheetId="2" r:id="rId2"/>
  </sheets>
  <definedNames/>
  <calcPr fullCalcOnLoad="1"/>
</workbook>
</file>

<file path=xl/comments1.xml><?xml version="1.0" encoding="utf-8"?>
<comments xmlns="http://schemas.openxmlformats.org/spreadsheetml/2006/main">
  <authors>
    <author>SlavaC</author>
  </authors>
  <commentList>
    <comment ref="F29" authorId="0">
      <text>
        <r>
          <rPr>
            <b/>
            <u val="single"/>
            <sz val="12"/>
            <color indexed="9"/>
            <rFont val="Tahoma"/>
            <family val="2"/>
          </rPr>
          <t xml:space="preserve">Block Rotation:
</t>
        </r>
        <r>
          <rPr>
            <b/>
            <sz val="10"/>
            <color indexed="13"/>
            <rFont val="Tahoma"/>
            <family val="2"/>
          </rPr>
          <t>Calibrate block rotation</t>
        </r>
        <r>
          <rPr>
            <b/>
            <sz val="12"/>
            <color indexed="13"/>
            <rFont val="Tahoma"/>
            <family val="2"/>
          </rPr>
          <t xml:space="preserve"> </t>
        </r>
        <r>
          <rPr>
            <b/>
            <sz val="10"/>
            <color indexed="13"/>
            <rFont val="Tahoma"/>
            <family val="2"/>
          </rPr>
          <t>before any other calibration !!!</t>
        </r>
        <r>
          <rPr>
            <b/>
            <sz val="10"/>
            <color indexed="9"/>
            <rFont val="Tahoma"/>
            <family val="2"/>
          </rPr>
          <t xml:space="preserve">
٠ If positive value, move the block  in Right direction.
٠ If negative value, move the block in Left direction.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9"/>
            <rFont val="Tahoma"/>
            <family val="2"/>
          </rPr>
          <t xml:space="preserve">
</t>
        </r>
      </text>
    </comment>
    <comment ref="F30" authorId="0">
      <text>
        <r>
          <rPr>
            <b/>
            <u val="single"/>
            <sz val="12"/>
            <color indexed="9"/>
            <rFont val="Tahoma"/>
            <family val="2"/>
          </rPr>
          <t xml:space="preserve">Block Rotation:
</t>
        </r>
        <r>
          <rPr>
            <b/>
            <sz val="10"/>
            <color indexed="13"/>
            <rFont val="Tahoma"/>
            <family val="2"/>
          </rPr>
          <t xml:space="preserve">Calibrate block rotation before any other calibration !!!
</t>
        </r>
        <r>
          <rPr>
            <b/>
            <u val="single"/>
            <sz val="12"/>
            <color indexed="9"/>
            <rFont val="Tahoma"/>
            <family val="2"/>
          </rPr>
          <t xml:space="preserve">
</t>
        </r>
        <r>
          <rPr>
            <b/>
            <sz val="10"/>
            <color indexed="9"/>
            <rFont val="Tahoma"/>
            <family val="2"/>
          </rPr>
          <t xml:space="preserve">٠ If positive value, move the block  in Right direction.
٠ If negative value, move the block in Left direction.
</t>
        </r>
        <r>
          <rPr>
            <b/>
            <u val="single"/>
            <sz val="12"/>
            <color indexed="9"/>
            <rFont val="Tahoma"/>
            <family val="2"/>
          </rPr>
          <t xml:space="preserve">
</t>
        </r>
      </text>
    </comment>
    <comment ref="F31" authorId="0">
      <text>
        <r>
          <rPr>
            <b/>
            <u val="single"/>
            <sz val="10"/>
            <rFont val="Tahoma"/>
            <family val="2"/>
          </rPr>
          <t xml:space="preserve">Advance Fire
</t>
        </r>
        <r>
          <rPr>
            <sz val="10"/>
            <rFont val="Tahoma"/>
            <family val="2"/>
          </rPr>
          <t xml:space="preserve">Add this value to:
</t>
        </r>
        <r>
          <rPr>
            <b/>
            <sz val="10"/>
            <color indexed="12"/>
            <rFont val="Tahoma"/>
            <family val="2"/>
          </rPr>
          <t>Maintenance -&gt; Parameter Manager -&gt;
Layer Proccess -&gt; AdvanceFire_1200DPI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u val="single"/>
            <sz val="10"/>
            <rFont val="Tahoma"/>
            <family val="2"/>
          </rPr>
          <t>Advance Fire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Add this value to:
</t>
        </r>
        <r>
          <rPr>
            <b/>
            <sz val="10"/>
            <color indexed="12"/>
            <rFont val="Tahoma"/>
            <family val="2"/>
          </rPr>
          <t>Maintenance -&gt; Parameter Manager -&gt;
Layer Proccess -&gt; AdvanceFire_1200DPI</t>
        </r>
        <r>
          <rPr>
            <sz val="10"/>
            <rFont val="Tahoma"/>
            <family val="2"/>
          </rPr>
          <t xml:space="preserve">
</t>
        </r>
      </text>
    </comment>
    <comment ref="F33" authorId="0">
      <text>
        <r>
          <rPr>
            <b/>
            <u val="single"/>
            <sz val="10"/>
            <rFont val="Tahoma"/>
            <family val="2"/>
          </rPr>
          <t>Head Map Array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Add this value to:
</t>
        </r>
        <r>
          <rPr>
            <b/>
            <sz val="10"/>
            <color indexed="12"/>
            <rFont val="Tahoma"/>
            <family val="2"/>
          </rPr>
          <t>Maintenance -&gt; Parameter Manager -&gt;
Layer Proccess -&gt; HeadMapArray -&gt;
Support Head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b/>
            <u val="single"/>
            <sz val="10"/>
            <rFont val="Tahoma"/>
            <family val="2"/>
          </rPr>
          <t>Head Map Array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Add this value to: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Maintenance -&gt; Parameter Manager -&gt;
Layer Proccess -&gt; HeadMapArray -&gt;
Support Head
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F36" authorId="0">
      <text>
        <r>
          <rPr>
            <b/>
            <u val="single"/>
            <sz val="10"/>
            <rFont val="Tahoma"/>
            <family val="2"/>
          </rPr>
          <t>For Integration only:</t>
        </r>
        <r>
          <rPr>
            <sz val="10"/>
            <rFont val="Tahoma"/>
            <family val="2"/>
          </rPr>
          <t xml:space="preserve">
If the grade is "</t>
        </r>
        <r>
          <rPr>
            <b/>
            <sz val="10"/>
            <color indexed="8"/>
            <rFont val="Tahoma"/>
            <family val="2"/>
          </rPr>
          <t>Bad</t>
        </r>
        <r>
          <rPr>
            <sz val="10"/>
            <rFont val="Tahoma"/>
            <family val="2"/>
          </rPr>
          <t>" , return the printing heads to Heads Department for calibration.</t>
        </r>
        <r>
          <rPr>
            <sz val="8"/>
            <rFont val="Tahoma"/>
            <family val="0"/>
          </rPr>
          <t xml:space="preserve">
</t>
        </r>
      </text>
    </comment>
    <comment ref="F37" authorId="0">
      <text>
        <r>
          <rPr>
            <b/>
            <u val="single"/>
            <sz val="10"/>
            <rFont val="Tahoma"/>
            <family val="2"/>
          </rPr>
          <t>For Integration only: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If the grade is "</t>
        </r>
        <r>
          <rPr>
            <b/>
            <sz val="10"/>
            <color indexed="8"/>
            <rFont val="Tahoma"/>
            <family val="2"/>
          </rPr>
          <t>Bad</t>
        </r>
        <r>
          <rPr>
            <sz val="10"/>
            <rFont val="Tahoma"/>
            <family val="2"/>
          </rPr>
          <t>" , return the printing heads to Heads Department for calibration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<sst xmlns="http://schemas.openxmlformats.org/spreadsheetml/2006/main" count="59" uniqueCount="57">
  <si>
    <t>Parameter</t>
  </si>
  <si>
    <t>Measured Value</t>
  </si>
  <si>
    <t>Block Rotation (Indicator Method)</t>
  </si>
  <si>
    <t>Block Rotation (Micrometer Method)</t>
  </si>
  <si>
    <t>Advance Fire (Dots gap Method)</t>
  </si>
  <si>
    <t>Advance Fire (Lines Method)</t>
  </si>
  <si>
    <t>A</t>
  </si>
  <si>
    <t>E</t>
  </si>
  <si>
    <t>B</t>
  </si>
  <si>
    <t>C</t>
  </si>
  <si>
    <t>D</t>
  </si>
  <si>
    <t>F</t>
  </si>
  <si>
    <t>G</t>
  </si>
  <si>
    <t>H</t>
  </si>
  <si>
    <t>I</t>
  </si>
  <si>
    <t>Requirement</t>
  </si>
  <si>
    <t>Head Map Array (Head Alignment)</t>
  </si>
  <si>
    <t>Head Map Array (Microscope)</t>
  </si>
  <si>
    <t>Y Step Per Pixel</t>
  </si>
  <si>
    <t>Letter "E"</t>
  </si>
  <si>
    <t>Number "8"</t>
  </si>
  <si>
    <t>Advance Fire</t>
  </si>
  <si>
    <t>HMA</t>
  </si>
  <si>
    <t>May be fixed by</t>
  </si>
  <si>
    <t>Head</t>
  </si>
  <si>
    <t>Current Voltage</t>
  </si>
  <si>
    <t>Measured Weight</t>
  </si>
  <si>
    <t>Missing Nozzles</t>
  </si>
  <si>
    <t>Calculated Layer</t>
  </si>
  <si>
    <t>Recommended Voltage</t>
  </si>
  <si>
    <t>Model</t>
  </si>
  <si>
    <t>Support</t>
  </si>
  <si>
    <t>DPI</t>
  </si>
  <si>
    <t>Gain_M</t>
  </si>
  <si>
    <t>Gain_S</t>
  </si>
  <si>
    <t>Max DW</t>
  </si>
  <si>
    <t>Max LT</t>
  </si>
  <si>
    <t># of slices</t>
  </si>
  <si>
    <t>X=</t>
  </si>
  <si>
    <t>Y=</t>
  </si>
  <si>
    <t>Roller factor</t>
  </si>
  <si>
    <t>SG</t>
  </si>
  <si>
    <t>Weight Test</t>
  </si>
  <si>
    <t>Grade</t>
  </si>
  <si>
    <t>Y Offset</t>
  </si>
  <si>
    <t>Theta</t>
  </si>
  <si>
    <t>Up</t>
  </si>
  <si>
    <t>Bottom</t>
  </si>
  <si>
    <t>Max_V_M</t>
  </si>
  <si>
    <t>Max_V_S</t>
  </si>
  <si>
    <t>Min_V_M</t>
  </si>
  <si>
    <t>Min_V_S</t>
  </si>
  <si>
    <t>Calculated Voltage</t>
  </si>
  <si>
    <t>Target max</t>
  </si>
  <si>
    <t>Target min</t>
  </si>
  <si>
    <t>Updated - 13/03/2008</t>
  </si>
  <si>
    <t/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</si>
</sst>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Add &quot;\ ###"/>
    <numFmt numFmtId="187" formatCode="0.00\ \V"/>
    <numFmt numFmtId="188" formatCode="0.00\ &quot;gr&quot;"/>
    <numFmt numFmtId="189" formatCode="0.00\ &quot;V&quot;"/>
    <numFmt numFmtId="190" formatCode="0\ &quot;µ&quot;"/>
    <numFmt numFmtId="191" formatCode="0.0\ &quot;µ&quot;"/>
    <numFmt numFmtId="192" formatCode="[$-409]dddd\,\ mmmm\ dd\,\ yyyy"/>
    <numFmt numFmtId="193" formatCode="[$-409]d\-mmm\-yyyy;@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3"/>
      <color indexed="18"/>
      <name val="Arial"/>
      <family val="2"/>
    </font>
    <font>
      <sz val="6"/>
      <color indexed="22"/>
      <name val="Arial"/>
      <family val="0"/>
    </font>
    <font>
      <b/>
      <sz val="12"/>
      <color indexed="18"/>
      <name val="Arial"/>
      <family val="2"/>
    </font>
    <font>
      <b/>
      <sz val="14"/>
      <color indexed="12"/>
      <name val="Arial"/>
      <family val="2"/>
    </font>
    <font>
      <sz val="10"/>
      <color indexed="22"/>
      <name val="Arial"/>
      <family val="0"/>
    </font>
    <font>
      <b/>
      <sz val="10"/>
      <color indexed="9"/>
      <name val="Tahoma"/>
      <family val="2"/>
    </font>
    <font>
      <b/>
      <u val="single"/>
      <sz val="12"/>
      <color indexed="9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Arial"/>
      <family val="2"/>
    </font>
    <font>
      <sz val="8"/>
      <color indexed="12"/>
      <name val="Tahoma"/>
      <family val="2"/>
    </font>
    <font>
      <b/>
      <sz val="10"/>
      <color indexed="8"/>
      <name val="Tahoma"/>
      <family val="2"/>
    </font>
    <font>
      <b/>
      <sz val="10"/>
      <color indexed="13"/>
      <name val="Tahoma"/>
      <family val="2"/>
    </font>
    <font>
      <b/>
      <sz val="12"/>
      <color indexed="13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/>
    </xf>
    <xf numFmtId="0" fontId="7" fillId="7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4" fontId="19" fillId="4" borderId="0" xfId="0" applyNumberFormat="1" applyFont="1" applyFill="1" applyBorder="1" applyAlignment="1">
      <alignment vertic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0" fontId="12" fillId="6" borderId="12" xfId="0" applyFont="1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center" vertical="center"/>
      <protection locked="0"/>
    </xf>
    <xf numFmtId="1" fontId="4" fillId="5" borderId="24" xfId="0" applyNumberFormat="1" applyFon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12" fillId="6" borderId="2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>
      <alignment horizontal="center" vertical="center"/>
    </xf>
    <xf numFmtId="0" fontId="0" fillId="8" borderId="15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8" fontId="12" fillId="5" borderId="1" xfId="0" applyNumberFormat="1" applyFont="1" applyFill="1" applyBorder="1" applyAlignment="1" applyProtection="1">
      <alignment horizontal="center"/>
      <protection locked="0"/>
    </xf>
    <xf numFmtId="189" fontId="12" fillId="5" borderId="1" xfId="0" applyNumberFormat="1" applyFont="1" applyFill="1" applyBorder="1" applyAlignment="1" applyProtection="1">
      <alignment horizontal="center"/>
      <protection locked="0"/>
    </xf>
    <xf numFmtId="189" fontId="12" fillId="6" borderId="7" xfId="0" applyNumberFormat="1" applyFont="1" applyFill="1" applyBorder="1" applyAlignment="1" applyProtection="1">
      <alignment horizontal="center"/>
      <protection locked="0"/>
    </xf>
    <xf numFmtId="188" fontId="12" fillId="6" borderId="7" xfId="0" applyNumberFormat="1" applyFont="1" applyFill="1" applyBorder="1" applyAlignment="1" applyProtection="1">
      <alignment horizontal="center"/>
      <protection locked="0"/>
    </xf>
    <xf numFmtId="191" fontId="21" fillId="0" borderId="15" xfId="0" applyNumberFormat="1" applyFont="1" applyFill="1" applyBorder="1" applyAlignment="1" applyProtection="1">
      <alignment horizontal="center"/>
      <protection locked="0"/>
    </xf>
    <xf numFmtId="193" fontId="0" fillId="8" borderId="15" xfId="0" applyNumberForma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83" fontId="0" fillId="0" borderId="30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2" fillId="0" borderId="27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2" fontId="11" fillId="8" borderId="33" xfId="0" applyNumberFormat="1" applyFont="1" applyFill="1" applyBorder="1" applyAlignment="1">
      <alignment horizontal="center"/>
    </xf>
    <xf numFmtId="2" fontId="11" fillId="8" borderId="34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185" fontId="0" fillId="0" borderId="1" xfId="0" applyNumberFormat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2" fillId="5" borderId="10" xfId="0" applyFont="1" applyFill="1" applyBorder="1" applyAlignment="1" applyProtection="1">
      <alignment horizontal="center"/>
      <protection locked="0"/>
    </xf>
    <xf numFmtId="0" fontId="12" fillId="6" borderId="12" xfId="0" applyFont="1" applyFill="1" applyBorder="1" applyAlignment="1" applyProtection="1">
      <alignment horizontal="center"/>
      <protection locked="0"/>
    </xf>
    <xf numFmtId="0" fontId="9" fillId="4" borderId="21" xfId="0" applyFont="1" applyFill="1" applyBorder="1" applyAlignment="1">
      <alignment horizontal="left" vertical="center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189" fontId="12" fillId="5" borderId="1" xfId="0" applyNumberFormat="1" applyFont="1" applyFill="1" applyBorder="1" applyAlignment="1" applyProtection="1">
      <alignment horizontal="center"/>
      <protection/>
    </xf>
    <xf numFmtId="189" fontId="12" fillId="6" borderId="7" xfId="0" applyNumberFormat="1" applyFont="1" applyFill="1" applyBorder="1" applyAlignment="1" applyProtection="1">
      <alignment horizontal="center"/>
      <protection/>
    </xf>
    <xf numFmtId="0" fontId="0" fillId="6" borderId="35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42" xfId="0" applyFont="1" applyFill="1" applyBorder="1" applyAlignment="1">
      <alignment horizontal="left" vertical="center"/>
    </xf>
    <xf numFmtId="0" fontId="4" fillId="6" borderId="21" xfId="0" applyFont="1" applyFill="1" applyBorder="1" applyAlignment="1">
      <alignment horizontal="left" vertical="center"/>
    </xf>
    <xf numFmtId="0" fontId="4" fillId="6" borderId="23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43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4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FFFF"/>
      </font>
      <border/>
    </dxf>
    <dxf>
      <font>
        <b/>
        <i val="0"/>
      </font>
      <fill>
        <patternFill>
          <bgColor rgb="FF99CC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0.jpeg" /><Relationship Id="rId4" Type="http://schemas.openxmlformats.org/officeDocument/2006/relationships/image" Target="../media/image6.jpeg" /><Relationship Id="rId5" Type="http://schemas.openxmlformats.org/officeDocument/2006/relationships/image" Target="../media/image5.pn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Relationship Id="rId8" Type="http://schemas.openxmlformats.org/officeDocument/2006/relationships/image" Target="../media/image8.jpeg" /><Relationship Id="rId9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6</xdr:col>
      <xdr:colOff>447675</xdr:colOff>
      <xdr:row>20</xdr:row>
      <xdr:rowOff>9525</xdr:rowOff>
    </xdr:to>
    <xdr:sp>
      <xdr:nvSpPr>
        <xdr:cNvPr id="1" name="AutoShape 13"/>
        <xdr:cNvSpPr>
          <a:spLocks/>
        </xdr:cNvSpPr>
      </xdr:nvSpPr>
      <xdr:spPr>
        <a:xfrm>
          <a:off x="1724025" y="161925"/>
          <a:ext cx="63627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80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Arial"/>
              <a:cs typeface="Arial"/>
            </a:rPr>
            <a:t>Machine Calibration 1.1</a:t>
          </a:r>
        </a:p>
      </xdr:txBody>
    </xdr:sp>
    <xdr:clientData/>
  </xdr:twoCellAnchor>
  <xdr:twoCellAnchor editAs="oneCell">
    <xdr:from>
      <xdr:col>1</xdr:col>
      <xdr:colOff>133350</xdr:colOff>
      <xdr:row>19</xdr:row>
      <xdr:rowOff>9525</xdr:rowOff>
    </xdr:from>
    <xdr:to>
      <xdr:col>2</xdr:col>
      <xdr:colOff>438150</xdr:colOff>
      <xdr:row>20</xdr:row>
      <xdr:rowOff>57150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19050</xdr:colOff>
      <xdr:row>38</xdr:row>
      <xdr:rowOff>190500</xdr:rowOff>
    </xdr:from>
    <xdr:ext cx="3009900" cy="266700"/>
    <xdr:sp>
      <xdr:nvSpPr>
        <xdr:cNvPr id="3" name="TextBox 26"/>
        <xdr:cNvSpPr txBox="1">
          <a:spLocks noChangeArrowheads="1"/>
        </xdr:cNvSpPr>
      </xdr:nvSpPr>
      <xdr:spPr>
        <a:xfrm>
          <a:off x="257175" y="434340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Weights and Voltages Calibration</a:t>
          </a:r>
        </a:p>
      </xdr:txBody>
    </xdr:sp>
    <xdr:clientData/>
  </xdr:oneCellAnchor>
  <xdr:oneCellAnchor>
    <xdr:from>
      <xdr:col>2</xdr:col>
      <xdr:colOff>1838325</xdr:colOff>
      <xdr:row>47</xdr:row>
      <xdr:rowOff>200025</xdr:rowOff>
    </xdr:from>
    <xdr:ext cx="1504950" cy="247650"/>
    <xdr:sp>
      <xdr:nvSpPr>
        <xdr:cNvPr id="4" name="TextBox 27"/>
        <xdr:cNvSpPr txBox="1">
          <a:spLocks noChangeArrowheads="1"/>
        </xdr:cNvSpPr>
      </xdr:nvSpPr>
      <xdr:spPr>
        <a:xfrm>
          <a:off x="2752725" y="5486400"/>
          <a:ext cx="1504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Enter Target Layer</a:t>
          </a:r>
        </a:p>
      </xdr:txBody>
    </xdr:sp>
    <xdr:clientData/>
  </xdr:oneCellAnchor>
  <xdr:twoCellAnchor>
    <xdr:from>
      <xdr:col>0</xdr:col>
      <xdr:colOff>133350</xdr:colOff>
      <xdr:row>38</xdr:row>
      <xdr:rowOff>161925</xdr:rowOff>
    </xdr:from>
    <xdr:to>
      <xdr:col>7</xdr:col>
      <xdr:colOff>85725</xdr:colOff>
      <xdr:row>52</xdr:row>
      <xdr:rowOff>76200</xdr:rowOff>
    </xdr:to>
    <xdr:sp>
      <xdr:nvSpPr>
        <xdr:cNvPr id="5" name="Rectangle 28"/>
        <xdr:cNvSpPr>
          <a:spLocks/>
        </xdr:cNvSpPr>
      </xdr:nvSpPr>
      <xdr:spPr>
        <a:xfrm>
          <a:off x="133350" y="4314825"/>
          <a:ext cx="9029700" cy="1724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24</xdr:row>
      <xdr:rowOff>142875</xdr:rowOff>
    </xdr:from>
    <xdr:to>
      <xdr:col>7</xdr:col>
      <xdr:colOff>85725</xdr:colOff>
      <xdr:row>38</xdr:row>
      <xdr:rowOff>85725</xdr:rowOff>
    </xdr:to>
    <xdr:sp>
      <xdr:nvSpPr>
        <xdr:cNvPr id="6" name="Rectangle 29"/>
        <xdr:cNvSpPr>
          <a:spLocks/>
        </xdr:cNvSpPr>
      </xdr:nvSpPr>
      <xdr:spPr>
        <a:xfrm>
          <a:off x="142875" y="1057275"/>
          <a:ext cx="9020175" cy="31813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25</xdr:row>
      <xdr:rowOff>0</xdr:rowOff>
    </xdr:from>
    <xdr:ext cx="3324225" cy="276225"/>
    <xdr:sp>
      <xdr:nvSpPr>
        <xdr:cNvPr id="7" name="TextBox 30"/>
        <xdr:cNvSpPr txBox="1">
          <a:spLocks noChangeArrowheads="1"/>
        </xdr:cNvSpPr>
      </xdr:nvSpPr>
      <xdr:spPr>
        <a:xfrm>
          <a:off x="238125" y="1057275"/>
          <a:ext cx="3324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Software and Mechanical Calibration</a:t>
          </a:r>
        </a:p>
      </xdr:txBody>
    </xdr:sp>
    <xdr:clientData/>
  </xdr:oneCellAnchor>
  <xdr:oneCellAnchor>
    <xdr:from>
      <xdr:col>1</xdr:col>
      <xdr:colOff>142875</xdr:colOff>
      <xdr:row>20</xdr:row>
      <xdr:rowOff>161925</xdr:rowOff>
    </xdr:from>
    <xdr:ext cx="495300" cy="266700"/>
    <xdr:sp>
      <xdr:nvSpPr>
        <xdr:cNvPr id="8" name="TextBox 77"/>
        <xdr:cNvSpPr txBox="1">
          <a:spLocks noChangeArrowheads="1"/>
        </xdr:cNvSpPr>
      </xdr:nvSpPr>
      <xdr:spPr>
        <a:xfrm>
          <a:off x="381000" y="590550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3</xdr:col>
      <xdr:colOff>361950</xdr:colOff>
      <xdr:row>20</xdr:row>
      <xdr:rowOff>152400</xdr:rowOff>
    </xdr:from>
    <xdr:ext cx="847725" cy="266700"/>
    <xdr:sp>
      <xdr:nvSpPr>
        <xdr:cNvPr id="9" name="TextBox 78"/>
        <xdr:cNvSpPr txBox="1">
          <a:spLocks noChangeArrowheads="1"/>
        </xdr:cNvSpPr>
      </xdr:nvSpPr>
      <xdr:spPr>
        <a:xfrm>
          <a:off x="3267075" y="581025"/>
          <a:ext cx="847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Machine</a:t>
          </a:r>
        </a:p>
      </xdr:txBody>
    </xdr:sp>
    <xdr:clientData/>
  </xdr:oneCellAnchor>
  <xdr:oneCellAnchor>
    <xdr:from>
      <xdr:col>5</xdr:col>
      <xdr:colOff>800100</xdr:colOff>
      <xdr:row>20</xdr:row>
      <xdr:rowOff>171450</xdr:rowOff>
    </xdr:from>
    <xdr:ext cx="971550" cy="266700"/>
    <xdr:sp>
      <xdr:nvSpPr>
        <xdr:cNvPr id="10" name="TextBox 79"/>
        <xdr:cNvSpPr txBox="1">
          <a:spLocks noChangeArrowheads="1"/>
        </xdr:cNvSpPr>
      </xdr:nvSpPr>
      <xdr:spPr>
        <a:xfrm>
          <a:off x="6477000" y="60007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Site Name</a:t>
          </a:r>
        </a:p>
      </xdr:txBody>
    </xdr:sp>
    <xdr:clientData/>
  </xdr:oneCellAnchor>
  <xdr:oneCellAnchor>
    <xdr:from>
      <xdr:col>1</xdr:col>
      <xdr:colOff>180975</xdr:colOff>
      <xdr:row>48</xdr:row>
      <xdr:rowOff>85725</xdr:rowOff>
    </xdr:from>
    <xdr:ext cx="2000250" cy="361950"/>
    <xdr:sp>
      <xdr:nvSpPr>
        <xdr:cNvPr id="11" name="TextBox 109"/>
        <xdr:cNvSpPr txBox="1">
          <a:spLocks noChangeArrowheads="1"/>
        </xdr:cNvSpPr>
      </xdr:nvSpPr>
      <xdr:spPr>
        <a:xfrm>
          <a:off x="419100" y="5581650"/>
          <a:ext cx="2000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Recommended target 
layer is between 27 µ and 30.5 µ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76200</xdr:rowOff>
    </xdr:from>
    <xdr:to>
      <xdr:col>10</xdr:col>
      <xdr:colOff>542925</xdr:colOff>
      <xdr:row>20</xdr:row>
      <xdr:rowOff>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238125"/>
          <a:ext cx="43148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24</xdr:row>
      <xdr:rowOff>0</xdr:rowOff>
    </xdr:from>
    <xdr:to>
      <xdr:col>10</xdr:col>
      <xdr:colOff>476250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3886200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12</xdr:row>
      <xdr:rowOff>0</xdr:rowOff>
    </xdr:from>
    <xdr:to>
      <xdr:col>14</xdr:col>
      <xdr:colOff>295275</xdr:colOff>
      <xdr:row>19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1943100"/>
          <a:ext cx="19526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24</xdr:row>
      <xdr:rowOff>0</xdr:rowOff>
    </xdr:from>
    <xdr:to>
      <xdr:col>7</xdr:col>
      <xdr:colOff>38100</xdr:colOff>
      <xdr:row>31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3886200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1</xdr:row>
      <xdr:rowOff>114300</xdr:rowOff>
    </xdr:from>
    <xdr:to>
      <xdr:col>14</xdr:col>
      <xdr:colOff>533400</xdr:colOff>
      <xdr:row>9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29425" y="276225"/>
          <a:ext cx="22383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133350</xdr:rowOff>
    </xdr:from>
    <xdr:to>
      <xdr:col>3</xdr:col>
      <xdr:colOff>238125</xdr:colOff>
      <xdr:row>20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076450"/>
          <a:ext cx="1952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95250</xdr:rowOff>
    </xdr:from>
    <xdr:to>
      <xdr:col>3</xdr:col>
      <xdr:colOff>257175</xdr:colOff>
      <xdr:row>9</xdr:row>
      <xdr:rowOff>57150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257175"/>
          <a:ext cx="195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23</xdr:row>
      <xdr:rowOff>142875</xdr:rowOff>
    </xdr:from>
    <xdr:to>
      <xdr:col>14</xdr:col>
      <xdr:colOff>266700</xdr:colOff>
      <xdr:row>30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48475" y="3867150"/>
          <a:ext cx="1952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7</xdr:row>
      <xdr:rowOff>19050</xdr:rowOff>
    </xdr:from>
    <xdr:to>
      <xdr:col>6</xdr:col>
      <xdr:colOff>0</xdr:colOff>
      <xdr:row>8</xdr:row>
      <xdr:rowOff>142875</xdr:rowOff>
    </xdr:to>
    <xdr:sp>
      <xdr:nvSpPr>
        <xdr:cNvPr id="9" name="Oval 9"/>
        <xdr:cNvSpPr>
          <a:spLocks/>
        </xdr:cNvSpPr>
      </xdr:nvSpPr>
      <xdr:spPr>
        <a:xfrm>
          <a:off x="3343275" y="115252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7</xdr:row>
      <xdr:rowOff>9525</xdr:rowOff>
    </xdr:from>
    <xdr:to>
      <xdr:col>5</xdr:col>
      <xdr:colOff>285750</xdr:colOff>
      <xdr:row>7</xdr:row>
      <xdr:rowOff>142875</xdr:rowOff>
    </xdr:to>
    <xdr:sp>
      <xdr:nvSpPr>
        <xdr:cNvPr id="10" name="Line 10"/>
        <xdr:cNvSpPr>
          <a:spLocks/>
        </xdr:cNvSpPr>
      </xdr:nvSpPr>
      <xdr:spPr>
        <a:xfrm flipH="1" flipV="1">
          <a:off x="2200275" y="1143000"/>
          <a:ext cx="1133475" cy="1333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9</xdr:row>
      <xdr:rowOff>0</xdr:rowOff>
    </xdr:from>
    <xdr:to>
      <xdr:col>5</xdr:col>
      <xdr:colOff>600075</xdr:colOff>
      <xdr:row>10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3333750" y="145732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10</xdr:row>
      <xdr:rowOff>85725</xdr:rowOff>
    </xdr:from>
    <xdr:to>
      <xdr:col>5</xdr:col>
      <xdr:colOff>323850</xdr:colOff>
      <xdr:row>14</xdr:row>
      <xdr:rowOff>38100</xdr:rowOff>
    </xdr:to>
    <xdr:sp>
      <xdr:nvSpPr>
        <xdr:cNvPr id="12" name="Line 12"/>
        <xdr:cNvSpPr>
          <a:spLocks/>
        </xdr:cNvSpPr>
      </xdr:nvSpPr>
      <xdr:spPr>
        <a:xfrm flipH="1">
          <a:off x="2171700" y="1704975"/>
          <a:ext cx="1200150" cy="60007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16</xdr:row>
      <xdr:rowOff>76200</xdr:rowOff>
    </xdr:from>
    <xdr:to>
      <xdr:col>7</xdr:col>
      <xdr:colOff>85725</xdr:colOff>
      <xdr:row>18</xdr:row>
      <xdr:rowOff>104775</xdr:rowOff>
    </xdr:to>
    <xdr:sp>
      <xdr:nvSpPr>
        <xdr:cNvPr id="13" name="Oval 13"/>
        <xdr:cNvSpPr>
          <a:spLocks/>
        </xdr:cNvSpPr>
      </xdr:nvSpPr>
      <xdr:spPr>
        <a:xfrm>
          <a:off x="4133850" y="2667000"/>
          <a:ext cx="219075" cy="3524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95250</xdr:rowOff>
    </xdr:from>
    <xdr:to>
      <xdr:col>6</xdr:col>
      <xdr:colOff>533400</xdr:colOff>
      <xdr:row>22</xdr:row>
      <xdr:rowOff>133350</xdr:rowOff>
    </xdr:to>
    <xdr:sp>
      <xdr:nvSpPr>
        <xdr:cNvPr id="14" name="Line 14"/>
        <xdr:cNvSpPr>
          <a:spLocks/>
        </xdr:cNvSpPr>
      </xdr:nvSpPr>
      <xdr:spPr>
        <a:xfrm flipH="1">
          <a:off x="3790950" y="3009900"/>
          <a:ext cx="400050" cy="6858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17</xdr:row>
      <xdr:rowOff>133350</xdr:rowOff>
    </xdr:from>
    <xdr:to>
      <xdr:col>7</xdr:col>
      <xdr:colOff>438150</xdr:colOff>
      <xdr:row>19</xdr:row>
      <xdr:rowOff>95250</xdr:rowOff>
    </xdr:to>
    <xdr:sp>
      <xdr:nvSpPr>
        <xdr:cNvPr id="15" name="Oval 15"/>
        <xdr:cNvSpPr>
          <a:spLocks/>
        </xdr:cNvSpPr>
      </xdr:nvSpPr>
      <xdr:spPr>
        <a:xfrm>
          <a:off x="4391025" y="2886075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95250</xdr:rowOff>
    </xdr:from>
    <xdr:to>
      <xdr:col>7</xdr:col>
      <xdr:colOff>533400</xdr:colOff>
      <xdr:row>22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4581525" y="3171825"/>
          <a:ext cx="219075" cy="5143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152400</xdr:rowOff>
    </xdr:from>
    <xdr:to>
      <xdr:col>8</xdr:col>
      <xdr:colOff>180975</xdr:colOff>
      <xdr:row>18</xdr:row>
      <xdr:rowOff>114300</xdr:rowOff>
    </xdr:to>
    <xdr:sp>
      <xdr:nvSpPr>
        <xdr:cNvPr id="17" name="Oval 17"/>
        <xdr:cNvSpPr>
          <a:spLocks/>
        </xdr:cNvSpPr>
      </xdr:nvSpPr>
      <xdr:spPr>
        <a:xfrm>
          <a:off x="4743450" y="2743200"/>
          <a:ext cx="314325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47625</xdr:rowOff>
    </xdr:from>
    <xdr:to>
      <xdr:col>11</xdr:col>
      <xdr:colOff>123825</xdr:colOff>
      <xdr:row>22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5029200" y="2962275"/>
          <a:ext cx="1800225" cy="704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9525</xdr:rowOff>
    </xdr:from>
    <xdr:to>
      <xdr:col>7</xdr:col>
      <xdr:colOff>447675</xdr:colOff>
      <xdr:row>17</xdr:row>
      <xdr:rowOff>104775</xdr:rowOff>
    </xdr:to>
    <xdr:sp>
      <xdr:nvSpPr>
        <xdr:cNvPr id="19" name="Oval 19"/>
        <xdr:cNvSpPr>
          <a:spLocks/>
        </xdr:cNvSpPr>
      </xdr:nvSpPr>
      <xdr:spPr>
        <a:xfrm>
          <a:off x="4400550" y="2600325"/>
          <a:ext cx="314325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14</xdr:row>
      <xdr:rowOff>57150</xdr:rowOff>
    </xdr:from>
    <xdr:to>
      <xdr:col>11</xdr:col>
      <xdr:colOff>95250</xdr:colOff>
      <xdr:row>16</xdr:row>
      <xdr:rowOff>95250</xdr:rowOff>
    </xdr:to>
    <xdr:sp>
      <xdr:nvSpPr>
        <xdr:cNvPr id="20" name="Line 20"/>
        <xdr:cNvSpPr>
          <a:spLocks/>
        </xdr:cNvSpPr>
      </xdr:nvSpPr>
      <xdr:spPr>
        <a:xfrm flipV="1">
          <a:off x="4695825" y="2324100"/>
          <a:ext cx="2105025" cy="3619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9</xdr:row>
      <xdr:rowOff>28575</xdr:rowOff>
    </xdr:from>
    <xdr:to>
      <xdr:col>9</xdr:col>
      <xdr:colOff>371475</xdr:colOff>
      <xdr:row>14</xdr:row>
      <xdr:rowOff>66675</xdr:rowOff>
    </xdr:to>
    <xdr:sp>
      <xdr:nvSpPr>
        <xdr:cNvPr id="21" name="Oval 23"/>
        <xdr:cNvSpPr>
          <a:spLocks/>
        </xdr:cNvSpPr>
      </xdr:nvSpPr>
      <xdr:spPr>
        <a:xfrm>
          <a:off x="3971925" y="1485900"/>
          <a:ext cx="1885950" cy="8477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7</xdr:row>
      <xdr:rowOff>133350</xdr:rowOff>
    </xdr:from>
    <xdr:to>
      <xdr:col>11</xdr:col>
      <xdr:colOff>66675</xdr:colOff>
      <xdr:row>10</xdr:row>
      <xdr:rowOff>152400</xdr:rowOff>
    </xdr:to>
    <xdr:sp>
      <xdr:nvSpPr>
        <xdr:cNvPr id="22" name="Line 24"/>
        <xdr:cNvSpPr>
          <a:spLocks/>
        </xdr:cNvSpPr>
      </xdr:nvSpPr>
      <xdr:spPr>
        <a:xfrm flipV="1">
          <a:off x="5800725" y="1266825"/>
          <a:ext cx="971550" cy="5048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</xdr:colOff>
      <xdr:row>0</xdr:row>
      <xdr:rowOff>114300</xdr:rowOff>
    </xdr:from>
    <xdr:ext cx="533400" cy="200025"/>
    <xdr:sp>
      <xdr:nvSpPr>
        <xdr:cNvPr id="23" name="TextBox 25"/>
        <xdr:cNvSpPr txBox="1">
          <a:spLocks noChangeArrowheads="1"/>
        </xdr:cNvSpPr>
      </xdr:nvSpPr>
      <xdr:spPr>
        <a:xfrm>
          <a:off x="123825" y="114300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Offset</a:t>
          </a:r>
        </a:p>
      </xdr:txBody>
    </xdr:sp>
    <xdr:clientData/>
  </xdr:oneCellAnchor>
  <xdr:oneCellAnchor>
    <xdr:from>
      <xdr:col>0</xdr:col>
      <xdr:colOff>104775</xdr:colOff>
      <xdr:row>11</xdr:row>
      <xdr:rowOff>133350</xdr:rowOff>
    </xdr:from>
    <xdr:ext cx="1857375" cy="200025"/>
    <xdr:sp>
      <xdr:nvSpPr>
        <xdr:cNvPr id="24" name="TextBox 26"/>
        <xdr:cNvSpPr txBox="1">
          <a:spLocks noChangeArrowheads="1"/>
        </xdr:cNvSpPr>
      </xdr:nvSpPr>
      <xdr:spPr>
        <a:xfrm>
          <a:off x="104775" y="1914525"/>
          <a:ext cx="1857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Map Array (microscope)</a:t>
          </a:r>
        </a:p>
      </xdr:txBody>
    </xdr:sp>
    <xdr:clientData/>
  </xdr:oneCellAnchor>
  <xdr:oneCellAnchor>
    <xdr:from>
      <xdr:col>3</xdr:col>
      <xdr:colOff>514350</xdr:colOff>
      <xdr:row>23</xdr:row>
      <xdr:rowOff>9525</xdr:rowOff>
    </xdr:from>
    <xdr:ext cx="952500" cy="200025"/>
    <xdr:sp>
      <xdr:nvSpPr>
        <xdr:cNvPr id="25" name="TextBox 27"/>
        <xdr:cNvSpPr txBox="1">
          <a:spLocks noChangeArrowheads="1"/>
        </xdr:cNvSpPr>
      </xdr:nvSpPr>
      <xdr:spPr>
        <a:xfrm>
          <a:off x="2343150" y="3733800"/>
          <a:ext cx="952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Block Rotation</a:t>
          </a:r>
        </a:p>
      </xdr:txBody>
    </xdr:sp>
    <xdr:clientData/>
  </xdr:oneCellAnchor>
  <xdr:oneCellAnchor>
    <xdr:from>
      <xdr:col>7</xdr:col>
      <xdr:colOff>352425</xdr:colOff>
      <xdr:row>23</xdr:row>
      <xdr:rowOff>9525</xdr:rowOff>
    </xdr:from>
    <xdr:ext cx="1238250" cy="200025"/>
    <xdr:sp>
      <xdr:nvSpPr>
        <xdr:cNvPr id="26" name="TextBox 28"/>
        <xdr:cNvSpPr txBox="1">
          <a:spLocks noChangeArrowheads="1"/>
        </xdr:cNvSpPr>
      </xdr:nvSpPr>
      <xdr:spPr>
        <a:xfrm>
          <a:off x="4619625" y="3733800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Advance Fire (dots)</a:t>
          </a:r>
        </a:p>
      </xdr:txBody>
    </xdr:sp>
    <xdr:clientData/>
  </xdr:oneCellAnchor>
  <xdr:oneCellAnchor>
    <xdr:from>
      <xdr:col>11</xdr:col>
      <xdr:colOff>190500</xdr:colOff>
      <xdr:row>11</xdr:row>
      <xdr:rowOff>19050</xdr:rowOff>
    </xdr:from>
    <xdr:ext cx="1276350" cy="200025"/>
    <xdr:sp>
      <xdr:nvSpPr>
        <xdr:cNvPr id="27" name="TextBox 29"/>
        <xdr:cNvSpPr txBox="1">
          <a:spLocks noChangeArrowheads="1"/>
        </xdr:cNvSpPr>
      </xdr:nvSpPr>
      <xdr:spPr>
        <a:xfrm>
          <a:off x="6896100" y="1800225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Advance Fire (lines)</a:t>
          </a:r>
        </a:p>
      </xdr:txBody>
    </xdr:sp>
    <xdr:clientData/>
  </xdr:oneCellAnchor>
  <xdr:oneCellAnchor>
    <xdr:from>
      <xdr:col>11</xdr:col>
      <xdr:colOff>190500</xdr:colOff>
      <xdr:row>22</xdr:row>
      <xdr:rowOff>133350</xdr:rowOff>
    </xdr:from>
    <xdr:ext cx="1066800" cy="200025"/>
    <xdr:sp>
      <xdr:nvSpPr>
        <xdr:cNvPr id="28" name="TextBox 30"/>
        <xdr:cNvSpPr txBox="1">
          <a:spLocks noChangeArrowheads="1"/>
        </xdr:cNvSpPr>
      </xdr:nvSpPr>
      <xdr:spPr>
        <a:xfrm>
          <a:off x="6896100" y="369570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Step Per Pixel</a:t>
          </a:r>
        </a:p>
      </xdr:txBody>
    </xdr:sp>
    <xdr:clientData/>
  </xdr:oneCellAnchor>
  <xdr:oneCellAnchor>
    <xdr:from>
      <xdr:col>11</xdr:col>
      <xdr:colOff>95250</xdr:colOff>
      <xdr:row>0</xdr:row>
      <xdr:rowOff>114300</xdr:rowOff>
    </xdr:from>
    <xdr:ext cx="2114550" cy="200025"/>
    <xdr:sp>
      <xdr:nvSpPr>
        <xdr:cNvPr id="29" name="TextBox 31"/>
        <xdr:cNvSpPr txBox="1">
          <a:spLocks noChangeArrowheads="1"/>
        </xdr:cNvSpPr>
      </xdr:nvSpPr>
      <xdr:spPr>
        <a:xfrm>
          <a:off x="6800850" y="114300"/>
          <a:ext cx="2114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Map Array (head alignment)</a:t>
          </a:r>
        </a:p>
      </xdr:txBody>
    </xdr:sp>
    <xdr:clientData/>
  </xdr:oneCellAnchor>
  <xdr:oneCellAnchor>
    <xdr:from>
      <xdr:col>7</xdr:col>
      <xdr:colOff>342900</xdr:colOff>
      <xdr:row>30</xdr:row>
      <xdr:rowOff>133350</xdr:rowOff>
    </xdr:from>
    <xdr:ext cx="1924050" cy="323850"/>
    <xdr:sp>
      <xdr:nvSpPr>
        <xdr:cNvPr id="30" name="TextBox 35"/>
        <xdr:cNvSpPr txBox="1">
          <a:spLocks noChangeArrowheads="1"/>
        </xdr:cNvSpPr>
      </xdr:nvSpPr>
      <xdr:spPr>
        <a:xfrm>
          <a:off x="4610100" y="4991100"/>
          <a:ext cx="1924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any 
2 dots. Red line is the reference.</a:t>
          </a:r>
        </a:p>
      </xdr:txBody>
    </xdr:sp>
    <xdr:clientData/>
  </xdr:oneCellAnchor>
  <xdr:oneCellAnchor>
    <xdr:from>
      <xdr:col>11</xdr:col>
      <xdr:colOff>161925</xdr:colOff>
      <xdr:row>19</xdr:row>
      <xdr:rowOff>85725</xdr:rowOff>
    </xdr:from>
    <xdr:ext cx="1562100" cy="180975"/>
    <xdr:sp>
      <xdr:nvSpPr>
        <xdr:cNvPr id="31" name="TextBox 36"/>
        <xdr:cNvSpPr txBox="1">
          <a:spLocks noChangeArrowheads="1"/>
        </xdr:cNvSpPr>
      </xdr:nvSpPr>
      <xdr:spPr>
        <a:xfrm>
          <a:off x="6867525" y="3162300"/>
          <a:ext cx="1562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Select the most aligned line.</a:t>
          </a:r>
        </a:p>
      </xdr:txBody>
    </xdr:sp>
    <xdr:clientData/>
  </xdr:oneCellAnchor>
  <xdr:oneCellAnchor>
    <xdr:from>
      <xdr:col>11</xdr:col>
      <xdr:colOff>133350</xdr:colOff>
      <xdr:row>30</xdr:row>
      <xdr:rowOff>123825</xdr:rowOff>
    </xdr:from>
    <xdr:ext cx="1914525" cy="323850"/>
    <xdr:sp>
      <xdr:nvSpPr>
        <xdr:cNvPr id="32" name="TextBox 37"/>
        <xdr:cNvSpPr txBox="1">
          <a:spLocks noChangeArrowheads="1"/>
        </xdr:cNvSpPr>
      </xdr:nvSpPr>
      <xdr:spPr>
        <a:xfrm>
          <a:off x="6838950" y="4981575"/>
          <a:ext cx="1914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the
lines.</a:t>
          </a:r>
        </a:p>
      </xdr:txBody>
    </xdr:sp>
    <xdr:clientData/>
  </xdr:oneCellAnchor>
  <xdr:oneCellAnchor>
    <xdr:from>
      <xdr:col>11</xdr:col>
      <xdr:colOff>114300</xdr:colOff>
      <xdr:row>9</xdr:row>
      <xdr:rowOff>38100</xdr:rowOff>
    </xdr:from>
    <xdr:ext cx="1562100" cy="180975"/>
    <xdr:sp>
      <xdr:nvSpPr>
        <xdr:cNvPr id="33" name="TextBox 38"/>
        <xdr:cNvSpPr txBox="1">
          <a:spLocks noChangeArrowheads="1"/>
        </xdr:cNvSpPr>
      </xdr:nvSpPr>
      <xdr:spPr>
        <a:xfrm>
          <a:off x="6819900" y="1495425"/>
          <a:ext cx="1562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Select the most aligned line.</a:t>
          </a:r>
        </a:p>
      </xdr:txBody>
    </xdr:sp>
    <xdr:clientData/>
  </xdr:oneCellAnchor>
  <xdr:twoCellAnchor>
    <xdr:from>
      <xdr:col>2</xdr:col>
      <xdr:colOff>0</xdr:colOff>
      <xdr:row>6</xdr:row>
      <xdr:rowOff>95250</xdr:rowOff>
    </xdr:from>
    <xdr:to>
      <xdr:col>2</xdr:col>
      <xdr:colOff>314325</xdr:colOff>
      <xdr:row>6</xdr:row>
      <xdr:rowOff>95250</xdr:rowOff>
    </xdr:to>
    <xdr:sp>
      <xdr:nvSpPr>
        <xdr:cNvPr id="34" name="Line 39"/>
        <xdr:cNvSpPr>
          <a:spLocks/>
        </xdr:cNvSpPr>
      </xdr:nvSpPr>
      <xdr:spPr>
        <a:xfrm>
          <a:off x="1219200" y="1066800"/>
          <a:ext cx="3143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6</xdr:row>
      <xdr:rowOff>85725</xdr:rowOff>
    </xdr:from>
    <xdr:to>
      <xdr:col>1</xdr:col>
      <xdr:colOff>466725</xdr:colOff>
      <xdr:row>6</xdr:row>
      <xdr:rowOff>85725</xdr:rowOff>
    </xdr:to>
    <xdr:sp>
      <xdr:nvSpPr>
        <xdr:cNvPr id="35" name="Line 40"/>
        <xdr:cNvSpPr>
          <a:spLocks/>
        </xdr:cNvSpPr>
      </xdr:nvSpPr>
      <xdr:spPr>
        <a:xfrm>
          <a:off x="762000" y="1057275"/>
          <a:ext cx="3143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66675</xdr:rowOff>
    </xdr:from>
    <xdr:to>
      <xdr:col>1</xdr:col>
      <xdr:colOff>476250</xdr:colOff>
      <xdr:row>16</xdr:row>
      <xdr:rowOff>38100</xdr:rowOff>
    </xdr:to>
    <xdr:sp>
      <xdr:nvSpPr>
        <xdr:cNvPr id="36" name="Line 41"/>
        <xdr:cNvSpPr>
          <a:spLocks/>
        </xdr:cNvSpPr>
      </xdr:nvSpPr>
      <xdr:spPr>
        <a:xfrm flipH="1">
          <a:off x="1076325" y="2333625"/>
          <a:ext cx="9525" cy="2952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16</xdr:row>
      <xdr:rowOff>114300</xdr:rowOff>
    </xdr:from>
    <xdr:to>
      <xdr:col>1</xdr:col>
      <xdr:colOff>476250</xdr:colOff>
      <xdr:row>18</xdr:row>
      <xdr:rowOff>123825</xdr:rowOff>
    </xdr:to>
    <xdr:sp>
      <xdr:nvSpPr>
        <xdr:cNvPr id="37" name="Line 42"/>
        <xdr:cNvSpPr>
          <a:spLocks/>
        </xdr:cNvSpPr>
      </xdr:nvSpPr>
      <xdr:spPr>
        <a:xfrm flipH="1">
          <a:off x="1076325" y="2705100"/>
          <a:ext cx="9525" cy="3333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24</xdr:row>
      <xdr:rowOff>66675</xdr:rowOff>
    </xdr:from>
    <xdr:to>
      <xdr:col>5</xdr:col>
      <xdr:colOff>323850</xdr:colOff>
      <xdr:row>26</xdr:row>
      <xdr:rowOff>28575</xdr:rowOff>
    </xdr:to>
    <xdr:sp>
      <xdr:nvSpPr>
        <xdr:cNvPr id="38" name="Line 43"/>
        <xdr:cNvSpPr>
          <a:spLocks/>
        </xdr:cNvSpPr>
      </xdr:nvSpPr>
      <xdr:spPr>
        <a:xfrm flipH="1">
          <a:off x="3362325" y="3952875"/>
          <a:ext cx="9525" cy="2857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26</xdr:row>
      <xdr:rowOff>66675</xdr:rowOff>
    </xdr:from>
    <xdr:to>
      <xdr:col>5</xdr:col>
      <xdr:colOff>323850</xdr:colOff>
      <xdr:row>28</xdr:row>
      <xdr:rowOff>66675</xdr:rowOff>
    </xdr:to>
    <xdr:sp>
      <xdr:nvSpPr>
        <xdr:cNvPr id="39" name="Line 44"/>
        <xdr:cNvSpPr>
          <a:spLocks/>
        </xdr:cNvSpPr>
      </xdr:nvSpPr>
      <xdr:spPr>
        <a:xfrm flipH="1">
          <a:off x="3362325" y="4276725"/>
          <a:ext cx="9525" cy="3238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25</xdr:row>
      <xdr:rowOff>133350</xdr:rowOff>
    </xdr:from>
    <xdr:to>
      <xdr:col>8</xdr:col>
      <xdr:colOff>419100</xdr:colOff>
      <xdr:row>26</xdr:row>
      <xdr:rowOff>114300</xdr:rowOff>
    </xdr:to>
    <xdr:sp>
      <xdr:nvSpPr>
        <xdr:cNvPr id="40" name="Line 45"/>
        <xdr:cNvSpPr>
          <a:spLocks/>
        </xdr:cNvSpPr>
      </xdr:nvSpPr>
      <xdr:spPr>
        <a:xfrm>
          <a:off x="5286375" y="4181475"/>
          <a:ext cx="9525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142875</xdr:rowOff>
    </xdr:from>
    <xdr:to>
      <xdr:col>8</xdr:col>
      <xdr:colOff>495300</xdr:colOff>
      <xdr:row>26</xdr:row>
      <xdr:rowOff>114300</xdr:rowOff>
    </xdr:to>
    <xdr:sp>
      <xdr:nvSpPr>
        <xdr:cNvPr id="41" name="Line 46"/>
        <xdr:cNvSpPr>
          <a:spLocks/>
        </xdr:cNvSpPr>
      </xdr:nvSpPr>
      <xdr:spPr>
        <a:xfrm flipH="1">
          <a:off x="5372100" y="4191000"/>
          <a:ext cx="0" cy="1333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26</xdr:row>
      <xdr:rowOff>95250</xdr:rowOff>
    </xdr:from>
    <xdr:to>
      <xdr:col>13</xdr:col>
      <xdr:colOff>295275</xdr:colOff>
      <xdr:row>26</xdr:row>
      <xdr:rowOff>104775</xdr:rowOff>
    </xdr:to>
    <xdr:sp>
      <xdr:nvSpPr>
        <xdr:cNvPr id="42" name="Line 47"/>
        <xdr:cNvSpPr>
          <a:spLocks/>
        </xdr:cNvSpPr>
      </xdr:nvSpPr>
      <xdr:spPr>
        <a:xfrm flipH="1">
          <a:off x="7496175" y="4305300"/>
          <a:ext cx="7239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28</xdr:row>
      <xdr:rowOff>9525</xdr:rowOff>
    </xdr:from>
    <xdr:to>
      <xdr:col>13</xdr:col>
      <xdr:colOff>285750</xdr:colOff>
      <xdr:row>28</xdr:row>
      <xdr:rowOff>9525</xdr:rowOff>
    </xdr:to>
    <xdr:sp>
      <xdr:nvSpPr>
        <xdr:cNvPr id="43" name="Line 48"/>
        <xdr:cNvSpPr>
          <a:spLocks/>
        </xdr:cNvSpPr>
      </xdr:nvSpPr>
      <xdr:spPr>
        <a:xfrm>
          <a:off x="7505700" y="4543425"/>
          <a:ext cx="704850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3</xdr:col>
      <xdr:colOff>342900</xdr:colOff>
      <xdr:row>11</xdr:row>
      <xdr:rowOff>19050</xdr:rowOff>
    </xdr:to>
    <xdr:sp>
      <xdr:nvSpPr>
        <xdr:cNvPr id="44" name="Rectangle 49"/>
        <xdr:cNvSpPr>
          <a:spLocks/>
        </xdr:cNvSpPr>
      </xdr:nvSpPr>
      <xdr:spPr>
        <a:xfrm>
          <a:off x="66675" y="95250"/>
          <a:ext cx="2105025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95250</xdr:rowOff>
    </xdr:from>
    <xdr:to>
      <xdr:col>3</xdr:col>
      <xdr:colOff>342900</xdr:colOff>
      <xdr:row>22</xdr:row>
      <xdr:rowOff>66675</xdr:rowOff>
    </xdr:to>
    <xdr:sp>
      <xdr:nvSpPr>
        <xdr:cNvPr id="45" name="Rectangle 50"/>
        <xdr:cNvSpPr>
          <a:spLocks/>
        </xdr:cNvSpPr>
      </xdr:nvSpPr>
      <xdr:spPr>
        <a:xfrm>
          <a:off x="66675" y="1876425"/>
          <a:ext cx="2105025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22</xdr:row>
      <xdr:rowOff>123825</xdr:rowOff>
    </xdr:from>
    <xdr:to>
      <xdr:col>10</xdr:col>
      <xdr:colOff>561975</xdr:colOff>
      <xdr:row>32</xdr:row>
      <xdr:rowOff>85725</xdr:rowOff>
    </xdr:to>
    <xdr:sp>
      <xdr:nvSpPr>
        <xdr:cNvPr id="46" name="Rectangle 52"/>
        <xdr:cNvSpPr>
          <a:spLocks/>
        </xdr:cNvSpPr>
      </xdr:nvSpPr>
      <xdr:spPr>
        <a:xfrm>
          <a:off x="4552950" y="3686175"/>
          <a:ext cx="2105025" cy="1581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10</xdr:row>
      <xdr:rowOff>123825</xdr:rowOff>
    </xdr:from>
    <xdr:to>
      <xdr:col>14</xdr:col>
      <xdr:colOff>352425</xdr:colOff>
      <xdr:row>20</xdr:row>
      <xdr:rowOff>95250</xdr:rowOff>
    </xdr:to>
    <xdr:sp>
      <xdr:nvSpPr>
        <xdr:cNvPr id="47" name="Rectangle 53"/>
        <xdr:cNvSpPr>
          <a:spLocks/>
        </xdr:cNvSpPr>
      </xdr:nvSpPr>
      <xdr:spPr>
        <a:xfrm>
          <a:off x="6781800" y="1743075"/>
          <a:ext cx="2105025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22</xdr:row>
      <xdr:rowOff>114300</xdr:rowOff>
    </xdr:from>
    <xdr:to>
      <xdr:col>14</xdr:col>
      <xdr:colOff>400050</xdr:colOff>
      <xdr:row>32</xdr:row>
      <xdr:rowOff>66675</xdr:rowOff>
    </xdr:to>
    <xdr:sp>
      <xdr:nvSpPr>
        <xdr:cNvPr id="48" name="Rectangle 54"/>
        <xdr:cNvSpPr>
          <a:spLocks/>
        </xdr:cNvSpPr>
      </xdr:nvSpPr>
      <xdr:spPr>
        <a:xfrm>
          <a:off x="6781800" y="3676650"/>
          <a:ext cx="2152650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66675</xdr:rowOff>
    </xdr:from>
    <xdr:to>
      <xdr:col>14</xdr:col>
      <xdr:colOff>590550</xdr:colOff>
      <xdr:row>10</xdr:row>
      <xdr:rowOff>47625</xdr:rowOff>
    </xdr:to>
    <xdr:sp>
      <xdr:nvSpPr>
        <xdr:cNvPr id="49" name="Rectangle 55"/>
        <xdr:cNvSpPr>
          <a:spLocks/>
        </xdr:cNvSpPr>
      </xdr:nvSpPr>
      <xdr:spPr>
        <a:xfrm>
          <a:off x="6772275" y="66675"/>
          <a:ext cx="2352675" cy="1600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133350</xdr:rowOff>
    </xdr:from>
    <xdr:to>
      <xdr:col>7</xdr:col>
      <xdr:colOff>133350</xdr:colOff>
      <xdr:row>32</xdr:row>
      <xdr:rowOff>95250</xdr:rowOff>
    </xdr:to>
    <xdr:sp>
      <xdr:nvSpPr>
        <xdr:cNvPr id="50" name="Rectangle 62"/>
        <xdr:cNvSpPr>
          <a:spLocks/>
        </xdr:cNvSpPr>
      </xdr:nvSpPr>
      <xdr:spPr>
        <a:xfrm>
          <a:off x="2276475" y="3695700"/>
          <a:ext cx="2124075" cy="1581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23</xdr:row>
      <xdr:rowOff>152400</xdr:rowOff>
    </xdr:from>
    <xdr:to>
      <xdr:col>2</xdr:col>
      <xdr:colOff>361950</xdr:colOff>
      <xdr:row>31</xdr:row>
      <xdr:rowOff>19050</xdr:rowOff>
    </xdr:to>
    <xdr:pic>
      <xdr:nvPicPr>
        <xdr:cNvPr id="51" name="Picture 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76675"/>
          <a:ext cx="1466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22</xdr:row>
      <xdr:rowOff>142875</xdr:rowOff>
    </xdr:from>
    <xdr:to>
      <xdr:col>3</xdr:col>
      <xdr:colOff>352425</xdr:colOff>
      <xdr:row>32</xdr:row>
      <xdr:rowOff>114300</xdr:rowOff>
    </xdr:to>
    <xdr:sp>
      <xdr:nvSpPr>
        <xdr:cNvPr id="52" name="Rectangle 67"/>
        <xdr:cNvSpPr>
          <a:spLocks/>
        </xdr:cNvSpPr>
      </xdr:nvSpPr>
      <xdr:spPr>
        <a:xfrm>
          <a:off x="57150" y="3705225"/>
          <a:ext cx="2124075" cy="159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22</xdr:row>
      <xdr:rowOff>142875</xdr:rowOff>
    </xdr:from>
    <xdr:ext cx="419100" cy="200025"/>
    <xdr:sp>
      <xdr:nvSpPr>
        <xdr:cNvPr id="53" name="TextBox 68"/>
        <xdr:cNvSpPr txBox="1">
          <a:spLocks noChangeArrowheads="1"/>
        </xdr:cNvSpPr>
      </xdr:nvSpPr>
      <xdr:spPr>
        <a:xfrm>
          <a:off x="85725" y="370522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Theta</a:t>
          </a:r>
        </a:p>
      </xdr:txBody>
    </xdr:sp>
    <xdr:clientData/>
  </xdr:oneCellAnchor>
  <xdr:twoCellAnchor>
    <xdr:from>
      <xdr:col>1</xdr:col>
      <xdr:colOff>180975</xdr:colOff>
      <xdr:row>24</xdr:row>
      <xdr:rowOff>123825</xdr:rowOff>
    </xdr:from>
    <xdr:to>
      <xdr:col>1</xdr:col>
      <xdr:colOff>190500</xdr:colOff>
      <xdr:row>26</xdr:row>
      <xdr:rowOff>38100</xdr:rowOff>
    </xdr:to>
    <xdr:sp>
      <xdr:nvSpPr>
        <xdr:cNvPr id="54" name="Line 69"/>
        <xdr:cNvSpPr>
          <a:spLocks/>
        </xdr:cNvSpPr>
      </xdr:nvSpPr>
      <xdr:spPr>
        <a:xfrm flipH="1">
          <a:off x="790575" y="4010025"/>
          <a:ext cx="9525" cy="2381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26</xdr:row>
      <xdr:rowOff>85725</xdr:rowOff>
    </xdr:from>
    <xdr:to>
      <xdr:col>1</xdr:col>
      <xdr:colOff>200025</xdr:colOff>
      <xdr:row>27</xdr:row>
      <xdr:rowOff>114300</xdr:rowOff>
    </xdr:to>
    <xdr:sp>
      <xdr:nvSpPr>
        <xdr:cNvPr id="55" name="Line 70"/>
        <xdr:cNvSpPr>
          <a:spLocks/>
        </xdr:cNvSpPr>
      </xdr:nvSpPr>
      <xdr:spPr>
        <a:xfrm flipH="1">
          <a:off x="800100" y="4295775"/>
          <a:ext cx="9525" cy="1905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27</xdr:row>
      <xdr:rowOff>152400</xdr:rowOff>
    </xdr:from>
    <xdr:to>
      <xdr:col>1</xdr:col>
      <xdr:colOff>180975</xdr:colOff>
      <xdr:row>29</xdr:row>
      <xdr:rowOff>66675</xdr:rowOff>
    </xdr:to>
    <xdr:sp>
      <xdr:nvSpPr>
        <xdr:cNvPr id="56" name="Line 71"/>
        <xdr:cNvSpPr>
          <a:spLocks/>
        </xdr:cNvSpPr>
      </xdr:nvSpPr>
      <xdr:spPr>
        <a:xfrm flipH="1">
          <a:off x="781050" y="4524375"/>
          <a:ext cx="9525" cy="2381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29</xdr:row>
      <xdr:rowOff>114300</xdr:rowOff>
    </xdr:from>
    <xdr:to>
      <xdr:col>1</xdr:col>
      <xdr:colOff>209550</xdr:colOff>
      <xdr:row>31</xdr:row>
      <xdr:rowOff>0</xdr:rowOff>
    </xdr:to>
    <xdr:sp>
      <xdr:nvSpPr>
        <xdr:cNvPr id="57" name="Line 72"/>
        <xdr:cNvSpPr>
          <a:spLocks/>
        </xdr:cNvSpPr>
      </xdr:nvSpPr>
      <xdr:spPr>
        <a:xfrm flipH="1">
          <a:off x="809625" y="4810125"/>
          <a:ext cx="9525" cy="2095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114300</xdr:colOff>
      <xdr:row>30</xdr:row>
      <xdr:rowOff>152400</xdr:rowOff>
    </xdr:from>
    <xdr:ext cx="2085975" cy="323850"/>
    <xdr:sp>
      <xdr:nvSpPr>
        <xdr:cNvPr id="58" name="TextBox 73"/>
        <xdr:cNvSpPr txBox="1">
          <a:spLocks noChangeArrowheads="1"/>
        </xdr:cNvSpPr>
      </xdr:nvSpPr>
      <xdr:spPr>
        <a:xfrm>
          <a:off x="114300" y="5010150"/>
          <a:ext cx="2085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2 lines
in each pair. Red line is the reference.</a:t>
          </a:r>
        </a:p>
      </xdr:txBody>
    </xdr:sp>
    <xdr:clientData/>
  </xdr:oneCellAnchor>
  <xdr:oneCellAnchor>
    <xdr:from>
      <xdr:col>0</xdr:col>
      <xdr:colOff>85725</xdr:colOff>
      <xdr:row>9</xdr:row>
      <xdr:rowOff>38100</xdr:rowOff>
    </xdr:from>
    <xdr:ext cx="2114550" cy="323850"/>
    <xdr:sp>
      <xdr:nvSpPr>
        <xdr:cNvPr id="59" name="TextBox 74"/>
        <xdr:cNvSpPr txBox="1">
          <a:spLocks noChangeArrowheads="1"/>
        </xdr:cNvSpPr>
      </xdr:nvSpPr>
      <xdr:spPr>
        <a:xfrm>
          <a:off x="85725" y="1495425"/>
          <a:ext cx="2114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2 lines.
Red line is the reference.</a:t>
          </a:r>
        </a:p>
      </xdr:txBody>
    </xdr:sp>
    <xdr:clientData/>
  </xdr:oneCellAnchor>
  <xdr:twoCellAnchor>
    <xdr:from>
      <xdr:col>8</xdr:col>
      <xdr:colOff>400050</xdr:colOff>
      <xdr:row>27</xdr:row>
      <xdr:rowOff>152400</xdr:rowOff>
    </xdr:from>
    <xdr:to>
      <xdr:col>8</xdr:col>
      <xdr:colOff>409575</xdr:colOff>
      <xdr:row>28</xdr:row>
      <xdr:rowOff>133350</xdr:rowOff>
    </xdr:to>
    <xdr:sp>
      <xdr:nvSpPr>
        <xdr:cNvPr id="60" name="Line 75"/>
        <xdr:cNvSpPr>
          <a:spLocks/>
        </xdr:cNvSpPr>
      </xdr:nvSpPr>
      <xdr:spPr>
        <a:xfrm>
          <a:off x="5276850" y="4524375"/>
          <a:ext cx="9525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28</xdr:row>
      <xdr:rowOff>0</xdr:rowOff>
    </xdr:from>
    <xdr:to>
      <xdr:col>8</xdr:col>
      <xdr:colOff>485775</xdr:colOff>
      <xdr:row>28</xdr:row>
      <xdr:rowOff>133350</xdr:rowOff>
    </xdr:to>
    <xdr:sp>
      <xdr:nvSpPr>
        <xdr:cNvPr id="61" name="Line 76"/>
        <xdr:cNvSpPr>
          <a:spLocks/>
        </xdr:cNvSpPr>
      </xdr:nvSpPr>
      <xdr:spPr>
        <a:xfrm flipH="1">
          <a:off x="5362575" y="4533900"/>
          <a:ext cx="0" cy="1333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26</xdr:row>
      <xdr:rowOff>85725</xdr:rowOff>
    </xdr:from>
    <xdr:to>
      <xdr:col>9</xdr:col>
      <xdr:colOff>390525</xdr:colOff>
      <xdr:row>27</xdr:row>
      <xdr:rowOff>66675</xdr:rowOff>
    </xdr:to>
    <xdr:sp>
      <xdr:nvSpPr>
        <xdr:cNvPr id="62" name="Line 77"/>
        <xdr:cNvSpPr>
          <a:spLocks/>
        </xdr:cNvSpPr>
      </xdr:nvSpPr>
      <xdr:spPr>
        <a:xfrm>
          <a:off x="5867400" y="4295775"/>
          <a:ext cx="9525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26</xdr:row>
      <xdr:rowOff>95250</xdr:rowOff>
    </xdr:from>
    <xdr:to>
      <xdr:col>9</xdr:col>
      <xdr:colOff>466725</xdr:colOff>
      <xdr:row>27</xdr:row>
      <xdr:rowOff>66675</xdr:rowOff>
    </xdr:to>
    <xdr:sp>
      <xdr:nvSpPr>
        <xdr:cNvPr id="63" name="Line 78"/>
        <xdr:cNvSpPr>
          <a:spLocks/>
        </xdr:cNvSpPr>
      </xdr:nvSpPr>
      <xdr:spPr>
        <a:xfrm flipH="1">
          <a:off x="5953125" y="4305300"/>
          <a:ext cx="0" cy="1333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28</xdr:row>
      <xdr:rowOff>104775</xdr:rowOff>
    </xdr:from>
    <xdr:to>
      <xdr:col>9</xdr:col>
      <xdr:colOff>390525</xdr:colOff>
      <xdr:row>29</xdr:row>
      <xdr:rowOff>85725</xdr:rowOff>
    </xdr:to>
    <xdr:sp>
      <xdr:nvSpPr>
        <xdr:cNvPr id="64" name="Line 79"/>
        <xdr:cNvSpPr>
          <a:spLocks/>
        </xdr:cNvSpPr>
      </xdr:nvSpPr>
      <xdr:spPr>
        <a:xfrm>
          <a:off x="5867400" y="4638675"/>
          <a:ext cx="9525" cy="1428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28</xdr:row>
      <xdr:rowOff>114300</xdr:rowOff>
    </xdr:from>
    <xdr:to>
      <xdr:col>9</xdr:col>
      <xdr:colOff>466725</xdr:colOff>
      <xdr:row>29</xdr:row>
      <xdr:rowOff>85725</xdr:rowOff>
    </xdr:to>
    <xdr:sp>
      <xdr:nvSpPr>
        <xdr:cNvPr id="65" name="Line 80"/>
        <xdr:cNvSpPr>
          <a:spLocks/>
        </xdr:cNvSpPr>
      </xdr:nvSpPr>
      <xdr:spPr>
        <a:xfrm flipH="1">
          <a:off x="5953125" y="4648200"/>
          <a:ext cx="0" cy="13335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47625</xdr:rowOff>
    </xdr:from>
    <xdr:to>
      <xdr:col>6</xdr:col>
      <xdr:colOff>19050</xdr:colOff>
      <xdr:row>19</xdr:row>
      <xdr:rowOff>47625</xdr:rowOff>
    </xdr:to>
    <xdr:sp>
      <xdr:nvSpPr>
        <xdr:cNvPr id="66" name="Oval 81"/>
        <xdr:cNvSpPr>
          <a:spLocks/>
        </xdr:cNvSpPr>
      </xdr:nvSpPr>
      <xdr:spPr>
        <a:xfrm>
          <a:off x="3314700" y="2638425"/>
          <a:ext cx="361950" cy="485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18</xdr:row>
      <xdr:rowOff>38100</xdr:rowOff>
    </xdr:from>
    <xdr:to>
      <xdr:col>5</xdr:col>
      <xdr:colOff>266700</xdr:colOff>
      <xdr:row>22</xdr:row>
      <xdr:rowOff>133350</xdr:rowOff>
    </xdr:to>
    <xdr:sp>
      <xdr:nvSpPr>
        <xdr:cNvPr id="67" name="Line 82"/>
        <xdr:cNvSpPr>
          <a:spLocks/>
        </xdr:cNvSpPr>
      </xdr:nvSpPr>
      <xdr:spPr>
        <a:xfrm flipH="1">
          <a:off x="2171700" y="2952750"/>
          <a:ext cx="1143000" cy="7429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85725</xdr:colOff>
      <xdr:row>20</xdr:row>
      <xdr:rowOff>95250</xdr:rowOff>
    </xdr:from>
    <xdr:ext cx="2114550" cy="323850"/>
    <xdr:sp>
      <xdr:nvSpPr>
        <xdr:cNvPr id="68" name="TextBox 83"/>
        <xdr:cNvSpPr txBox="1">
          <a:spLocks noChangeArrowheads="1"/>
        </xdr:cNvSpPr>
      </xdr:nvSpPr>
      <xdr:spPr>
        <a:xfrm>
          <a:off x="85725" y="3333750"/>
          <a:ext cx="2114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2 lines.
Red line is the reference.</a:t>
          </a:r>
        </a:p>
      </xdr:txBody>
    </xdr:sp>
    <xdr:clientData/>
  </xdr:oneCellAnchor>
  <xdr:oneCellAnchor>
    <xdr:from>
      <xdr:col>3</xdr:col>
      <xdr:colOff>476250</xdr:colOff>
      <xdr:row>30</xdr:row>
      <xdr:rowOff>142875</xdr:rowOff>
    </xdr:from>
    <xdr:ext cx="2114550" cy="323850"/>
    <xdr:sp>
      <xdr:nvSpPr>
        <xdr:cNvPr id="69" name="TextBox 85"/>
        <xdr:cNvSpPr txBox="1">
          <a:spLocks noChangeArrowheads="1"/>
        </xdr:cNvSpPr>
      </xdr:nvSpPr>
      <xdr:spPr>
        <a:xfrm>
          <a:off x="2305050" y="5000625"/>
          <a:ext cx="2114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Measure the distance between 2 lines.
Red line is the reference.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90"/>
  <sheetViews>
    <sheetView tabSelected="1" workbookViewId="0" topLeftCell="B21">
      <selection activeCell="D52" sqref="D52"/>
    </sheetView>
  </sheetViews>
  <sheetFormatPr defaultColWidth="9.140625" defaultRowHeight="12.75"/>
  <cols>
    <col min="1" max="1" width="3.57421875" style="1" customWidth="1"/>
    <col min="2" max="2" width="10.140625" style="1" bestFit="1" customWidth="1"/>
    <col min="3" max="3" width="29.8515625" style="1" customWidth="1"/>
    <col min="4" max="4" width="18.421875" style="1" bestFit="1" customWidth="1"/>
    <col min="5" max="5" width="23.140625" style="2" bestFit="1" customWidth="1"/>
    <col min="6" max="6" width="29.421875" style="1" customWidth="1"/>
    <col min="7" max="7" width="21.57421875" style="1" customWidth="1"/>
    <col min="8" max="9" width="10.8515625" style="1" customWidth="1"/>
    <col min="10" max="10" width="14.28125" style="2" customWidth="1"/>
    <col min="11" max="11" width="11.28125" style="2" customWidth="1"/>
    <col min="12" max="12" width="10.421875" style="1" customWidth="1"/>
    <col min="13" max="13" width="8.7109375" style="1" customWidth="1"/>
    <col min="14" max="14" width="9.140625" style="1" customWidth="1"/>
    <col min="15" max="15" width="12.140625" style="1" customWidth="1"/>
    <col min="16" max="17" width="12.00390625" style="2" customWidth="1"/>
    <col min="18" max="16384" width="9.140625" style="1" customWidth="1"/>
  </cols>
  <sheetData>
    <row r="1" ht="13.5" hidden="1" thickBot="1"/>
    <row r="2" spans="2:17" ht="13.5" hidden="1" thickBot="1">
      <c r="B2" s="2"/>
      <c r="C2" s="2"/>
      <c r="E2" s="1"/>
      <c r="G2" s="131" t="s">
        <v>42</v>
      </c>
      <c r="H2" s="132"/>
      <c r="I2" s="133"/>
      <c r="J2" s="1"/>
      <c r="K2" s="1"/>
      <c r="P2" s="1"/>
      <c r="Q2" s="1"/>
    </row>
    <row r="3" spans="2:17" ht="26.25" hidden="1" thickBot="1">
      <c r="B3" s="121" t="s">
        <v>21</v>
      </c>
      <c r="C3" s="122"/>
      <c r="D3" s="4"/>
      <c r="E3" s="5" t="s">
        <v>22</v>
      </c>
      <c r="F3" s="3"/>
      <c r="G3" s="84" t="s">
        <v>32</v>
      </c>
      <c r="H3" s="85">
        <v>1270</v>
      </c>
      <c r="I3" s="86">
        <v>2540</v>
      </c>
      <c r="J3" s="36" t="s">
        <v>28</v>
      </c>
      <c r="K3" s="36" t="s">
        <v>52</v>
      </c>
      <c r="L3" s="36" t="s">
        <v>53</v>
      </c>
      <c r="M3" s="36" t="s">
        <v>54</v>
      </c>
      <c r="P3" s="1"/>
      <c r="Q3" s="1"/>
    </row>
    <row r="4" spans="2:17" ht="15" hidden="1">
      <c r="B4" s="76" t="s">
        <v>6</v>
      </c>
      <c r="C4" s="77">
        <v>-4</v>
      </c>
      <c r="D4" s="113">
        <f>F47</f>
        <v>38.40699706025384</v>
      </c>
      <c r="E4" s="9">
        <v>1</v>
      </c>
      <c r="F4" s="2"/>
      <c r="G4" s="90" t="s">
        <v>33</v>
      </c>
      <c r="H4" s="91">
        <v>0.5780254777070064</v>
      </c>
      <c r="I4" s="92">
        <v>1.4</v>
      </c>
      <c r="J4" s="100">
        <f>+D47*192/(192-E47)*10000/'Vered Machine Calibration'!$H$13/'Vered Machine Calibration'!$H$10/'Vered Machine Calibration'!$H$11/'Vered Machine Calibration'!$I$8*'Vered Machine Calibration'!$I$12</f>
        <v>28.104609307387697</v>
      </c>
      <c r="K4" s="102">
        <f>IF(OR($C$47="",$D$47="",$D$52=""),"",($D$52-$J$4)/'Vered Machine Calibration'!$H$12/'Vered Machine Calibration'!$I$4+'Vered Machine Calibration'!$C$47)</f>
        <v>38.40699706025384</v>
      </c>
      <c r="L4" s="105">
        <f>+IF(($J$4/$I$12+($I$9-$C$47)*$I$4)*$I$12&gt;$I$7,$I$7,($J$4/$I$12+($I$9-$C$47)*$I$4)*$I$12)</f>
        <v>30.52923049391553</v>
      </c>
      <c r="M4" s="105">
        <f>($J$4/$I$12+($H$15-$C$47)*$I$4)*$I$12</f>
        <v>21.143179867387694</v>
      </c>
      <c r="P4" s="1"/>
      <c r="Q4" s="1"/>
    </row>
    <row r="5" spans="2:17" ht="15.75" hidden="1" thickBot="1">
      <c r="B5" s="6" t="s">
        <v>8</v>
      </c>
      <c r="C5" s="7">
        <v>-3</v>
      </c>
      <c r="D5" s="113">
        <f>F48</f>
        <v>30.251912836298956</v>
      </c>
      <c r="E5" s="9">
        <v>2</v>
      </c>
      <c r="G5" s="93" t="s">
        <v>34</v>
      </c>
      <c r="H5" s="87">
        <v>0.7489361702127666</v>
      </c>
      <c r="I5" s="16">
        <v>1.9</v>
      </c>
      <c r="J5" s="101">
        <f>+D48*1.05*192/(192-E48)*10000/1.1/'Vered Machine Calibration'!$H$10/'Vered Machine Calibration'!$H$11/'Vered Machine Calibration'!$I$8*'Vered Machine Calibration'!$I$12</f>
        <v>27.89708987298268</v>
      </c>
      <c r="K5" s="103">
        <f>IF(OR($C$48="",$D$48="",$D$52=""),"",($D$52-$J$5)/'Vered Machine Calibration'!$H$12/'Vered Machine Calibration'!$I$5+'Vered Machine Calibration'!$C$48)</f>
        <v>30.251912836298956</v>
      </c>
      <c r="L5" s="106">
        <f>+IF(($J$5/$I$12+($I$14-$C$48)*$I$5)*$I$12&gt;$I$7,$I$7,($J$5/$I$12+($I$14-$C$48)*$I$5)*$I$12)</f>
        <v>30.52923049391553</v>
      </c>
      <c r="M5" s="106">
        <f>($J$5/$I$12+($H$15-$C$48)*$I$5)*$I$12</f>
        <v>28.939849582982678</v>
      </c>
      <c r="P5" s="1"/>
      <c r="Q5" s="1"/>
    </row>
    <row r="6" spans="2:17" ht="12.75" hidden="1">
      <c r="B6" s="6" t="s">
        <v>9</v>
      </c>
      <c r="C6" s="7">
        <v>-2</v>
      </c>
      <c r="D6" s="114" t="s">
        <v>56</v>
      </c>
      <c r="E6" s="9">
        <v>3</v>
      </c>
      <c r="G6" s="93" t="s">
        <v>35</v>
      </c>
      <c r="H6" s="87">
        <v>43</v>
      </c>
      <c r="I6" s="16">
        <v>43</v>
      </c>
      <c r="J6" s="1"/>
      <c r="K6" s="1"/>
      <c r="P6" s="1"/>
      <c r="Q6" s="1"/>
    </row>
    <row r="7" spans="2:17" ht="12.75" hidden="1">
      <c r="B7" s="6" t="s">
        <v>10</v>
      </c>
      <c r="C7" s="7">
        <v>-1</v>
      </c>
      <c r="D7" s="114" t="s">
        <v>56</v>
      </c>
      <c r="E7" s="9">
        <v>4</v>
      </c>
      <c r="G7" s="93" t="s">
        <v>36</v>
      </c>
      <c r="H7" s="87">
        <f>+H6*H3*300*10000*H12/1000000000/2.54^2/H13</f>
        <v>15.264615246957765</v>
      </c>
      <c r="I7" s="16">
        <f>+I6*I3*300*10000*I12/1000000000/2.54^2/I13</f>
        <v>30.52923049391553</v>
      </c>
      <c r="J7" s="1"/>
      <c r="K7" s="1"/>
      <c r="P7" s="1"/>
      <c r="Q7" s="1"/>
    </row>
    <row r="8" spans="2:17" ht="12.75" hidden="1">
      <c r="B8" s="6" t="s">
        <v>7</v>
      </c>
      <c r="C8" s="7">
        <v>0</v>
      </c>
      <c r="D8" s="4"/>
      <c r="E8" s="9">
        <v>5</v>
      </c>
      <c r="G8" s="93" t="s">
        <v>37</v>
      </c>
      <c r="H8" s="87">
        <v>15</v>
      </c>
      <c r="I8" s="16">
        <v>15</v>
      </c>
      <c r="J8" s="1"/>
      <c r="K8" s="1"/>
      <c r="P8" s="1"/>
      <c r="Q8" s="1"/>
    </row>
    <row r="9" spans="2:17" ht="12.75" hidden="1">
      <c r="B9" s="6" t="s">
        <v>11</v>
      </c>
      <c r="C9" s="7" t="str">
        <f>"+ "&amp;1</f>
        <v>+ 1</v>
      </c>
      <c r="D9" s="4"/>
      <c r="E9" s="9">
        <v>6</v>
      </c>
      <c r="G9" s="93" t="s">
        <v>48</v>
      </c>
      <c r="H9" s="87">
        <v>45</v>
      </c>
      <c r="I9" s="16">
        <v>45</v>
      </c>
      <c r="J9" s="1"/>
      <c r="K9" s="1"/>
      <c r="P9" s="1"/>
      <c r="Q9" s="1"/>
    </row>
    <row r="10" spans="2:17" ht="12.75" hidden="1">
      <c r="B10" s="6" t="s">
        <v>12</v>
      </c>
      <c r="C10" s="7" t="str">
        <f>"+ "&amp;2</f>
        <v>+ 2</v>
      </c>
      <c r="D10" s="4"/>
      <c r="E10" s="9">
        <v>7</v>
      </c>
      <c r="G10" s="93" t="s">
        <v>38</v>
      </c>
      <c r="H10" s="87">
        <v>11.088</v>
      </c>
      <c r="I10" s="16"/>
      <c r="J10" s="1"/>
      <c r="K10" s="1"/>
      <c r="P10" s="1"/>
      <c r="Q10" s="1"/>
    </row>
    <row r="11" spans="2:17" ht="12.75" hidden="1">
      <c r="B11" s="6" t="s">
        <v>13</v>
      </c>
      <c r="C11" s="7" t="str">
        <f>"+ "&amp;3</f>
        <v>+ 3</v>
      </c>
      <c r="D11" s="4"/>
      <c r="E11" s="9">
        <v>8</v>
      </c>
      <c r="G11" s="93" t="s">
        <v>39</v>
      </c>
      <c r="H11" s="88">
        <v>6.502400000000001</v>
      </c>
      <c r="I11" s="16"/>
      <c r="J11" s="1"/>
      <c r="K11" s="1"/>
      <c r="P11" s="1"/>
      <c r="Q11" s="1"/>
    </row>
    <row r="12" spans="2:17" ht="13.5" hidden="1" thickBot="1">
      <c r="B12" s="10" t="s">
        <v>14</v>
      </c>
      <c r="C12" s="11" t="str">
        <f>"+ "&amp;4</f>
        <v>+ 4</v>
      </c>
      <c r="D12" s="4"/>
      <c r="E12" s="9">
        <v>9</v>
      </c>
      <c r="G12" s="93" t="s">
        <v>40</v>
      </c>
      <c r="H12" s="87">
        <v>0.66123</v>
      </c>
      <c r="I12" s="16">
        <v>0.66123</v>
      </c>
      <c r="J12" s="1"/>
      <c r="K12" s="1"/>
      <c r="P12" s="1"/>
      <c r="Q12" s="1"/>
    </row>
    <row r="13" spans="2:17" ht="12.75" hidden="1">
      <c r="B13" s="8"/>
      <c r="C13" s="8"/>
      <c r="D13" s="4"/>
      <c r="E13" s="9">
        <v>10</v>
      </c>
      <c r="G13" s="93" t="s">
        <v>41</v>
      </c>
      <c r="H13" s="87">
        <v>1.1</v>
      </c>
      <c r="I13" s="16">
        <v>1.1</v>
      </c>
      <c r="J13" s="1"/>
      <c r="K13" s="1"/>
      <c r="P13" s="1"/>
      <c r="Q13" s="1"/>
    </row>
    <row r="14" spans="2:17" ht="12.75" hidden="1">
      <c r="B14" s="8"/>
      <c r="C14" s="8"/>
      <c r="D14" s="4"/>
      <c r="E14" s="9">
        <v>11</v>
      </c>
      <c r="G14" s="93" t="s">
        <v>49</v>
      </c>
      <c r="H14" s="89">
        <v>36</v>
      </c>
      <c r="I14" s="107">
        <v>36</v>
      </c>
      <c r="J14" s="1"/>
      <c r="K14" s="1"/>
      <c r="P14" s="1"/>
      <c r="Q14" s="1"/>
    </row>
    <row r="15" spans="2:17" ht="18" hidden="1">
      <c r="B15" s="13"/>
      <c r="C15" s="13"/>
      <c r="D15" s="13"/>
      <c r="E15" s="17">
        <v>12</v>
      </c>
      <c r="F15" s="13"/>
      <c r="G15" s="94" t="s">
        <v>50</v>
      </c>
      <c r="H15" s="97">
        <v>31</v>
      </c>
      <c r="I15" s="108">
        <v>31</v>
      </c>
      <c r="J15" s="1"/>
      <c r="K15" s="1"/>
      <c r="P15" s="1"/>
      <c r="Q15" s="1"/>
    </row>
    <row r="16" spans="2:17" ht="13.5" hidden="1" thickBot="1">
      <c r="B16" s="8"/>
      <c r="C16" s="8"/>
      <c r="D16" s="4"/>
      <c r="E16" s="9">
        <v>13</v>
      </c>
      <c r="G16" s="95" t="s">
        <v>51</v>
      </c>
      <c r="H16" s="96">
        <v>24</v>
      </c>
      <c r="I16" s="109">
        <v>24</v>
      </c>
      <c r="J16" s="1"/>
      <c r="K16" s="1"/>
      <c r="P16" s="1"/>
      <c r="Q16" s="1"/>
    </row>
    <row r="17" spans="2:17" ht="12.75" hidden="1">
      <c r="B17" s="8"/>
      <c r="C17" s="8"/>
      <c r="D17" s="4"/>
      <c r="E17" s="9">
        <v>14</v>
      </c>
      <c r="H17" s="2"/>
      <c r="I17" s="2"/>
      <c r="J17" s="1"/>
      <c r="K17" s="1"/>
      <c r="P17" s="1"/>
      <c r="Q17" s="1"/>
    </row>
    <row r="18" spans="2:17" ht="13.5" hidden="1" thickBot="1">
      <c r="B18" s="8"/>
      <c r="C18" s="8"/>
      <c r="D18" s="4"/>
      <c r="E18" s="12">
        <v>15</v>
      </c>
      <c r="H18" s="2"/>
      <c r="I18" s="2"/>
      <c r="J18" s="1"/>
      <c r="K18" s="1"/>
      <c r="P18" s="1"/>
      <c r="Q18" s="1"/>
    </row>
    <row r="19" spans="1:21" ht="12.75" customHeight="1">
      <c r="A19" s="18"/>
      <c r="B19" s="51" t="s">
        <v>55</v>
      </c>
      <c r="C19" s="19"/>
      <c r="D19" s="19"/>
      <c r="E19" s="20"/>
      <c r="F19" s="19"/>
      <c r="G19" s="19"/>
      <c r="H19" s="19"/>
      <c r="I19" s="23"/>
      <c r="J19" s="31"/>
      <c r="K19" s="31"/>
      <c r="L19" s="32"/>
      <c r="M19" s="23"/>
      <c r="N19" s="23"/>
      <c r="O19" s="23"/>
      <c r="P19" s="22"/>
      <c r="Q19" s="22"/>
      <c r="R19" s="23"/>
      <c r="S19" s="23"/>
      <c r="T19" s="23"/>
      <c r="U19" s="23"/>
    </row>
    <row r="20" spans="1:21" ht="21" customHeight="1">
      <c r="A20" s="19"/>
      <c r="B20" s="19"/>
      <c r="C20" s="19"/>
      <c r="D20" s="19"/>
      <c r="E20" s="20"/>
      <c r="F20" s="19"/>
      <c r="G20" s="19"/>
      <c r="H20" s="19"/>
      <c r="I20" s="23"/>
      <c r="J20" s="22"/>
      <c r="K20" s="22"/>
      <c r="L20" s="23"/>
      <c r="M20" s="23"/>
      <c r="N20" s="23"/>
      <c r="O20" s="23"/>
      <c r="P20" s="22"/>
      <c r="Q20" s="22"/>
      <c r="R20" s="23"/>
      <c r="S20" s="23"/>
      <c r="T20" s="23"/>
      <c r="U20" s="23"/>
    </row>
    <row r="21" spans="1:21" ht="15.75" customHeight="1" thickBot="1">
      <c r="A21" s="19"/>
      <c r="B21" s="19"/>
      <c r="C21" s="19"/>
      <c r="D21" s="19"/>
      <c r="E21" s="20"/>
      <c r="F21" s="19"/>
      <c r="G21" s="19"/>
      <c r="H21" s="19"/>
      <c r="I21" s="23"/>
      <c r="J21" s="22"/>
      <c r="K21" s="22"/>
      <c r="L21" s="23"/>
      <c r="M21" s="23"/>
      <c r="N21" s="23"/>
      <c r="O21" s="23"/>
      <c r="P21" s="22"/>
      <c r="Q21" s="22"/>
      <c r="R21" s="23"/>
      <c r="S21" s="23"/>
      <c r="T21" s="23"/>
      <c r="U21" s="23"/>
    </row>
    <row r="22" spans="1:21" ht="15" customHeight="1" thickBot="1">
      <c r="A22" s="19"/>
      <c r="B22" s="19"/>
      <c r="C22" s="83">
        <f ca="1">TODAY()</f>
        <v>40472</v>
      </c>
      <c r="D22" s="19"/>
      <c r="E22" s="74">
        <v>27</v>
      </c>
      <c r="F22" s="19"/>
      <c r="G22" s="75"/>
      <c r="H22" s="19"/>
      <c r="I22" s="23"/>
      <c r="J22" s="22"/>
      <c r="K22" s="22"/>
      <c r="L22" s="23"/>
      <c r="M22" s="23"/>
      <c r="N22" s="23"/>
      <c r="O22" s="23"/>
      <c r="P22" s="22"/>
      <c r="Q22" s="22"/>
      <c r="R22" s="23"/>
      <c r="S22" s="23"/>
      <c r="T22" s="23"/>
      <c r="U22" s="23"/>
    </row>
    <row r="23" spans="1:21" ht="18.75" customHeight="1">
      <c r="A23" s="19"/>
      <c r="B23" s="19"/>
      <c r="C23" s="19"/>
      <c r="D23" s="19"/>
      <c r="E23" s="20"/>
      <c r="F23" s="19"/>
      <c r="G23" s="19"/>
      <c r="H23" s="19"/>
      <c r="I23" s="23"/>
      <c r="J23" s="22"/>
      <c r="K23" s="22"/>
      <c r="L23" s="23"/>
      <c r="M23" s="21"/>
      <c r="N23" s="23"/>
      <c r="O23" s="23"/>
      <c r="P23" s="22"/>
      <c r="Q23" s="22"/>
      <c r="R23" s="23"/>
      <c r="S23" s="23"/>
      <c r="T23" s="23"/>
      <c r="U23" s="23"/>
    </row>
    <row r="24" spans="1:21" ht="18" customHeight="1" hidden="1">
      <c r="A24" s="19"/>
      <c r="B24" s="19"/>
      <c r="C24" s="19"/>
      <c r="D24" s="19"/>
      <c r="E24" s="20"/>
      <c r="F24" s="19"/>
      <c r="G24" s="19"/>
      <c r="H24" s="19"/>
      <c r="I24" s="23"/>
      <c r="J24" s="22"/>
      <c r="K24" s="22"/>
      <c r="L24" s="23"/>
      <c r="M24" s="22"/>
      <c r="N24" s="23"/>
      <c r="O24" s="23"/>
      <c r="P24" s="22"/>
      <c r="Q24" s="22"/>
      <c r="R24" s="23"/>
      <c r="S24" s="23"/>
      <c r="T24" s="23"/>
      <c r="U24" s="23"/>
    </row>
    <row r="25" spans="1:21" ht="12.75" hidden="1">
      <c r="A25" s="19"/>
      <c r="B25" s="19"/>
      <c r="C25" s="19"/>
      <c r="D25" s="19"/>
      <c r="E25" s="20"/>
      <c r="F25" s="19"/>
      <c r="G25" s="19"/>
      <c r="H25" s="19"/>
      <c r="I25" s="23"/>
      <c r="J25" s="22"/>
      <c r="K25" s="22"/>
      <c r="L25" s="23"/>
      <c r="M25" s="23"/>
      <c r="N25" s="23"/>
      <c r="O25" s="23"/>
      <c r="P25" s="22"/>
      <c r="Q25" s="22"/>
      <c r="R25" s="23"/>
      <c r="S25" s="23"/>
      <c r="T25" s="23"/>
      <c r="U25" s="23"/>
    </row>
    <row r="26" spans="1:21" ht="12.75">
      <c r="A26" s="19"/>
      <c r="B26" s="19"/>
      <c r="C26" s="19"/>
      <c r="D26" s="19"/>
      <c r="E26" s="20"/>
      <c r="F26" s="19"/>
      <c r="G26" s="19"/>
      <c r="H26" s="19"/>
      <c r="I26" s="23"/>
      <c r="J26" s="22"/>
      <c r="K26" s="22"/>
      <c r="L26" s="23"/>
      <c r="M26" s="23"/>
      <c r="N26" s="23"/>
      <c r="O26" s="23"/>
      <c r="P26" s="22"/>
      <c r="Q26" s="22"/>
      <c r="R26" s="23"/>
      <c r="S26" s="23"/>
      <c r="T26" s="23"/>
      <c r="U26" s="23"/>
    </row>
    <row r="27" spans="1:21" ht="7.5" customHeight="1" thickBot="1">
      <c r="A27" s="19"/>
      <c r="B27" s="19"/>
      <c r="C27" s="19"/>
      <c r="D27" s="19"/>
      <c r="E27" s="20"/>
      <c r="F27" s="19"/>
      <c r="G27" s="19"/>
      <c r="H27" s="19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3" customFormat="1" ht="36.75" thickBot="1">
      <c r="A28" s="21"/>
      <c r="B28" s="123" t="s">
        <v>0</v>
      </c>
      <c r="C28" s="124"/>
      <c r="D28" s="48" t="s">
        <v>15</v>
      </c>
      <c r="E28" s="48" t="s">
        <v>1</v>
      </c>
      <c r="F28" s="56" t="s">
        <v>23</v>
      </c>
      <c r="G28" s="49" t="s">
        <v>43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" customFormat="1" ht="15.75">
      <c r="A29" s="22"/>
      <c r="B29" s="134" t="s">
        <v>2</v>
      </c>
      <c r="C29" s="135"/>
      <c r="D29" s="33" t="str">
        <f>0&amp;" µ "&amp;"±"&amp;10&amp;" µ"</f>
        <v>0 µ ±10 µ</v>
      </c>
      <c r="E29" s="52"/>
      <c r="F29" s="64">
        <f>IF(E29="","",E29*2)</f>
      </c>
      <c r="G29" s="54">
        <f>IF(E29="","",IF(AND(E29&gt;-10,E29&lt;10),"Good","Bad"))</f>
      </c>
      <c r="H29" s="22"/>
      <c r="I29" s="22"/>
      <c r="J29" s="22"/>
      <c r="K29" s="22"/>
      <c r="L29" s="22"/>
      <c r="M29" s="23"/>
      <c r="N29" s="22"/>
      <c r="O29" s="22"/>
      <c r="P29" s="22"/>
      <c r="Q29" s="22"/>
      <c r="R29" s="22"/>
      <c r="S29" s="22"/>
      <c r="T29" s="22"/>
      <c r="U29" s="22"/>
    </row>
    <row r="30" spans="1:21" ht="16.5" thickBot="1">
      <c r="A30" s="23"/>
      <c r="B30" s="140" t="s">
        <v>3</v>
      </c>
      <c r="C30" s="141"/>
      <c r="D30" s="65" t="str">
        <f>0&amp;" µ "&amp;"±"&amp;10&amp;" µ"</f>
        <v>0 µ ±10 µ</v>
      </c>
      <c r="E30" s="66"/>
      <c r="F30" s="67">
        <f>IF(E30="","",E30/3.1)</f>
      </c>
      <c r="G30" s="68">
        <f>IF(E30="","",IF(AND(E30&gt;-10,E30&lt;10),"Good","Bad"))</f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>
      <c r="A31" s="23"/>
      <c r="B31" s="142" t="s">
        <v>4</v>
      </c>
      <c r="C31" s="143"/>
      <c r="D31" s="69" t="str">
        <f>200&amp;" µ "&amp;"±"&amp;10&amp;" µ"</f>
        <v>200 µ ±10 µ</v>
      </c>
      <c r="E31" s="59"/>
      <c r="F31" s="70">
        <f>IF(E31="","",IF((INT((200-E31)/20.00000001+0.5))&gt;0,"+ "&amp;(INT((200-E31)/20.00000001+0.5)),(INT((200-E31)/20.00000001+0.5))))</f>
      </c>
      <c r="G31" s="61">
        <f>IF(F31="","",IF(F31=0,"Good","Bad"))</f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6.5" thickBot="1">
      <c r="A32" s="23"/>
      <c r="B32" s="144" t="s">
        <v>5</v>
      </c>
      <c r="C32" s="145"/>
      <c r="D32" s="71" t="s">
        <v>19</v>
      </c>
      <c r="E32" s="72"/>
      <c r="F32" s="73">
        <f>IF(OR(E32="",E32="E"),"",VLOOKUP(E32,'Vered Machine Calibration'!B4:C12,2))</f>
      </c>
      <c r="G32" s="62">
        <f>IF(E32="","",IF(E32="E","Good","Bad"))</f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>
      <c r="A33" s="23"/>
      <c r="B33" s="134" t="s">
        <v>17</v>
      </c>
      <c r="C33" s="135"/>
      <c r="D33" s="33" t="str">
        <f>0&amp;" µ "&amp;"±"&amp;10&amp;" µ"</f>
        <v>0 µ ±10 µ</v>
      </c>
      <c r="E33" s="52"/>
      <c r="F33" s="43">
        <f>IF(E33="","",IF((INT((E33/20.00000001)+0.5)*-1)&gt;0,"+ "&amp;(INT((E33/20.00000001)+0.5)*-1),(INT((E33/20.00000001)+0.5)*-1)))</f>
      </c>
      <c r="G33" s="54">
        <f>IF(F33="","",IF(F33=0,"Good","Bad"))</f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6.5" thickBot="1">
      <c r="A34" s="23"/>
      <c r="B34" s="136" t="s">
        <v>16</v>
      </c>
      <c r="C34" s="137"/>
      <c r="D34" s="34" t="s">
        <v>20</v>
      </c>
      <c r="E34" s="53"/>
      <c r="F34" s="44">
        <f>IF(OR(E34="",E34=8),"",IF((E34-8)&gt;0,"+ "&amp;(E34-8),E34-8))</f>
      </c>
      <c r="G34" s="55">
        <f>IF(E34="","",IF(E34=8,"Good","Bad"))</f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33.75" customHeight="1" thickBot="1">
      <c r="A35" s="23"/>
      <c r="B35" s="138" t="s">
        <v>18</v>
      </c>
      <c r="C35" s="139"/>
      <c r="D35" s="41" t="str">
        <f>680&amp;" µ "&amp;"±"&amp;10&amp;" µ"</f>
        <v>680 µ ±10 µ</v>
      </c>
      <c r="E35" s="57"/>
      <c r="F35" s="45">
        <f>IF(OR(E35="",E35=680),"","Enter the measured value in Maintainance / Calibration / Y Step Per Pixel")</f>
      </c>
      <c r="G35" s="63">
        <f>IF(E35="","",IF(AND(E35&lt;=690,E35&gt;=670),"Good","Bad"))</f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8.75" thickBot="1">
      <c r="A36" s="23"/>
      <c r="B36" s="129" t="s">
        <v>44</v>
      </c>
      <c r="C36" s="130"/>
      <c r="D36" s="42" t="str">
        <f>0&amp;" µ "&amp;"±"&amp;10&amp;" µ"</f>
        <v>0 µ ±10 µ</v>
      </c>
      <c r="E36" s="58"/>
      <c r="F36" s="50" t="str">
        <f>"For Evaluation"</f>
        <v>For Evaluation</v>
      </c>
      <c r="G36" s="54">
        <f>IF(E36="","",IF(AND(E36&lt;=10,E36&gt;=-10),"Good","Bad"))</f>
      </c>
      <c r="H36" s="23"/>
      <c r="I36" s="23"/>
      <c r="J36" s="23"/>
      <c r="K36" s="23"/>
      <c r="L36" s="23"/>
      <c r="M36" s="24"/>
      <c r="N36" s="23"/>
      <c r="O36" s="23"/>
      <c r="P36" s="23"/>
      <c r="Q36" s="23"/>
      <c r="R36" s="23"/>
      <c r="S36" s="23"/>
      <c r="T36" s="23"/>
      <c r="U36" s="23"/>
    </row>
    <row r="37" spans="1:21" ht="19.5" customHeight="1">
      <c r="A37" s="23"/>
      <c r="B37" s="125" t="s">
        <v>45</v>
      </c>
      <c r="C37" s="46" t="s">
        <v>46</v>
      </c>
      <c r="D37" s="127" t="str">
        <f>"Theta &lt; "&amp;20&amp;" µ"</f>
        <v>Theta &lt; 20 µ</v>
      </c>
      <c r="E37" s="59"/>
      <c r="F37" s="119" t="str">
        <f>IF(OR(E37="",E38=""),"For Evaluation",ABS(E37-E38)&amp;" (For Evaluation)")</f>
        <v>For Evaluation</v>
      </c>
      <c r="G37" s="117">
        <f>IF(F37="For Evaluation","",IF(ABS(E37-E38)&lt;=20,"Good","Bad"))</f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8" customHeight="1" thickBot="1">
      <c r="A38" s="23"/>
      <c r="B38" s="126"/>
      <c r="C38" s="47" t="s">
        <v>47</v>
      </c>
      <c r="D38" s="128"/>
      <c r="E38" s="60"/>
      <c r="F38" s="120"/>
      <c r="G38" s="118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23.25" customHeight="1">
      <c r="A39" s="23"/>
      <c r="B39" s="23"/>
      <c r="C39" s="23"/>
      <c r="D39" s="23"/>
      <c r="E39" s="20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" customHeight="1" hidden="1">
      <c r="A40" s="23"/>
      <c r="B40" s="23"/>
      <c r="C40" s="23"/>
      <c r="D40" s="23"/>
      <c r="E40" s="20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s="13" customFormat="1" ht="12.75" customHeight="1" hidden="1">
      <c r="A41" s="24"/>
      <c r="B41" s="25"/>
      <c r="C41" s="25"/>
      <c r="D41" s="25"/>
      <c r="E41" s="25"/>
      <c r="F41" s="25"/>
      <c r="G41" s="23"/>
      <c r="H41" s="24"/>
      <c r="I41" s="24"/>
      <c r="J41" s="24"/>
      <c r="K41" s="24"/>
      <c r="L41" s="24"/>
      <c r="M41" s="23"/>
      <c r="N41" s="24"/>
      <c r="O41" s="24"/>
      <c r="P41" s="24"/>
      <c r="Q41" s="24"/>
      <c r="R41" s="24"/>
      <c r="S41" s="24"/>
      <c r="T41" s="24"/>
      <c r="U41" s="24"/>
    </row>
    <row r="42" spans="1:21" ht="15.75" customHeight="1" hidden="1">
      <c r="A42" s="23"/>
      <c r="B42" s="26"/>
      <c r="C42" s="19"/>
      <c r="D42" s="19"/>
      <c r="E42" s="20"/>
      <c r="F42" s="1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8.75" customHeight="1" hidden="1">
      <c r="A43" s="23"/>
      <c r="B43" s="26"/>
      <c r="C43" s="19"/>
      <c r="D43" s="19"/>
      <c r="E43" s="20"/>
      <c r="F43" s="1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6.5" customHeight="1" hidden="1">
      <c r="A44" s="23"/>
      <c r="B44" s="19"/>
      <c r="C44" s="19"/>
      <c r="D44" s="19"/>
      <c r="E44" s="20"/>
      <c r="F44" s="19"/>
      <c r="G44" s="23"/>
      <c r="H44" s="23"/>
      <c r="I44" s="23"/>
      <c r="J44" s="27"/>
      <c r="K44" s="27"/>
      <c r="L44" s="27"/>
      <c r="M44" s="23"/>
      <c r="N44" s="23"/>
      <c r="O44" s="23"/>
      <c r="P44" s="22"/>
      <c r="Q44" s="22"/>
      <c r="R44" s="23"/>
      <c r="S44" s="23"/>
      <c r="T44" s="23"/>
      <c r="U44" s="23"/>
    </row>
    <row r="45" spans="1:21" ht="13.5" customHeight="1" thickBot="1">
      <c r="A45" s="23"/>
      <c r="B45" s="38"/>
      <c r="C45" s="38"/>
      <c r="D45" s="38"/>
      <c r="E45" s="38"/>
      <c r="F45" s="38"/>
      <c r="G45" s="23"/>
      <c r="H45" s="27"/>
      <c r="I45" s="27"/>
      <c r="J45" s="22"/>
      <c r="K45" s="22"/>
      <c r="L45" s="27"/>
      <c r="M45" s="23"/>
      <c r="N45" s="23"/>
      <c r="O45" s="23"/>
      <c r="P45" s="22"/>
      <c r="Q45" s="22"/>
      <c r="R45" s="23"/>
      <c r="S45" s="23"/>
      <c r="T45" s="23"/>
      <c r="U45" s="23"/>
    </row>
    <row r="46" spans="1:21" ht="36.75" thickBot="1">
      <c r="A46" s="23"/>
      <c r="B46" s="15" t="s">
        <v>24</v>
      </c>
      <c r="C46" s="14" t="s">
        <v>25</v>
      </c>
      <c r="D46" s="14" t="s">
        <v>26</v>
      </c>
      <c r="E46" s="14" t="s">
        <v>27</v>
      </c>
      <c r="F46" s="39" t="s">
        <v>29</v>
      </c>
      <c r="G46" s="40" t="s">
        <v>43</v>
      </c>
      <c r="H46" s="27"/>
      <c r="I46" s="23"/>
      <c r="J46" s="22"/>
      <c r="K46" s="22"/>
      <c r="L46" s="27"/>
      <c r="M46" s="23"/>
      <c r="N46" s="23"/>
      <c r="O46" s="23"/>
      <c r="P46" s="22"/>
      <c r="Q46" s="22"/>
      <c r="R46" s="23"/>
      <c r="S46" s="23"/>
      <c r="T46" s="23"/>
      <c r="U46" s="23"/>
    </row>
    <row r="47" spans="1:21" ht="15.75">
      <c r="A47" s="23"/>
      <c r="B47" s="35" t="s">
        <v>30</v>
      </c>
      <c r="C47" s="79">
        <v>38.52</v>
      </c>
      <c r="D47" s="78">
        <v>5.03</v>
      </c>
      <c r="E47" s="110">
        <v>1</v>
      </c>
      <c r="F47" s="115">
        <f>IF(OR($C$47="",$D$47="",$D$52="",$D$52&gt;$I$7),"",IF($K$4&gt;$I$9,"Select target layer &lt; "&amp;ROUND($L$4,1)&amp;" µ",IF($K$4&lt;$H$15,"Select target layer = "&amp;ROUND(MIN($M$4,$I$7),1)&amp;" µ",($D$52-$J$4)/'Vered Machine Calibration'!$H$12/'Vered Machine Calibration'!$I$4+'Vered Machine Calibration'!$C$47)))</f>
        <v>38.40699706025384</v>
      </c>
      <c r="G47" s="54" t="str">
        <f>IF(OR(C47="",D47="",D52="",ISNUMBER(F47)=FALSE),"",IF(ABS(C47-F47)&lt;=0.5,"Good","Recalibrate"))</f>
        <v>Good</v>
      </c>
      <c r="H47" s="27"/>
      <c r="I47" s="23"/>
      <c r="J47" s="22"/>
      <c r="K47" s="22"/>
      <c r="L47" s="27"/>
      <c r="M47" s="23"/>
      <c r="N47" s="23"/>
      <c r="O47" s="23"/>
      <c r="P47" s="22"/>
      <c r="Q47" s="22"/>
      <c r="R47" s="23"/>
      <c r="S47" s="23"/>
      <c r="T47" s="23"/>
      <c r="U47" s="23"/>
    </row>
    <row r="48" spans="1:21" ht="16.5" thickBot="1">
      <c r="A48" s="23"/>
      <c r="B48" s="37" t="s">
        <v>31</v>
      </c>
      <c r="C48" s="80">
        <v>30.17</v>
      </c>
      <c r="D48" s="81">
        <v>4.78</v>
      </c>
      <c r="E48" s="111">
        <v>0</v>
      </c>
      <c r="F48" s="116">
        <f>IF(OR($C$48="",$D$48="",$D$52="",$D$52&gt;$I$7),"",IF($K$5&gt;$H$14,"Select target layer &lt; "&amp;ROUND($L$5,1)&amp;" µ",IF($K$5&lt;$H$16,"Select target layer = "&amp;ROUND(MIN($M$5,$I$7),1)&amp;" µ",($D$52-$J$5)/'Vered Machine Calibration'!$H$12/'Vered Machine Calibration'!$I$5+'Vered Machine Calibration'!$C$48)))</f>
        <v>30.251912836298956</v>
      </c>
      <c r="G48" s="62" t="str">
        <f>IF(OR(C48="",D48="",D52="",ISNUMBER(F48)=FALSE),"",IF(ABS(C48-F48)&lt;=0.5,"Good","Recalibrate"))</f>
        <v>Good</v>
      </c>
      <c r="H48" s="27"/>
      <c r="I48" s="23"/>
      <c r="J48" s="22"/>
      <c r="K48" s="22"/>
      <c r="L48" s="27"/>
      <c r="M48" s="23"/>
      <c r="N48" s="23"/>
      <c r="O48" s="23"/>
      <c r="P48" s="22"/>
      <c r="Q48" s="22"/>
      <c r="R48" s="23"/>
      <c r="S48" s="23"/>
      <c r="T48" s="23"/>
      <c r="U48" s="23"/>
    </row>
    <row r="49" spans="1:21" ht="12.75" customHeight="1">
      <c r="A49" s="23"/>
      <c r="B49" s="26"/>
      <c r="C49" s="29"/>
      <c r="D49" s="29"/>
      <c r="E49" s="29"/>
      <c r="F49" s="30"/>
      <c r="G49" s="23"/>
      <c r="H49" s="27"/>
      <c r="I49" s="23"/>
      <c r="J49" s="22"/>
      <c r="K49" s="22"/>
      <c r="L49" s="27"/>
      <c r="M49" s="23"/>
      <c r="N49" s="23"/>
      <c r="O49" s="23"/>
      <c r="P49" s="22"/>
      <c r="Q49" s="22"/>
      <c r="R49" s="23"/>
      <c r="S49" s="23"/>
      <c r="T49" s="23"/>
      <c r="U49" s="23"/>
    </row>
    <row r="50" spans="1:21" ht="3.75" customHeight="1" thickBot="1">
      <c r="A50" s="23"/>
      <c r="B50" s="26"/>
      <c r="C50" s="29"/>
      <c r="D50" s="29"/>
      <c r="E50" s="29"/>
      <c r="F50" s="30"/>
      <c r="G50" s="23"/>
      <c r="H50" s="27"/>
      <c r="I50" s="23"/>
      <c r="J50" s="22"/>
      <c r="K50" s="22"/>
      <c r="L50" s="27"/>
      <c r="M50" s="23"/>
      <c r="N50" s="23"/>
      <c r="O50" s="23"/>
      <c r="P50" s="22"/>
      <c r="Q50" s="22"/>
      <c r="R50" s="23"/>
      <c r="S50" s="23"/>
      <c r="T50" s="23"/>
      <c r="U50" s="23"/>
    </row>
    <row r="51" spans="1:21" ht="16.5" customHeight="1" hidden="1" thickBot="1">
      <c r="A51" s="23"/>
      <c r="B51" s="27"/>
      <c r="C51" s="27"/>
      <c r="D51" s="27"/>
      <c r="E51" s="27"/>
      <c r="F51" s="27"/>
      <c r="G51" s="23"/>
      <c r="H51" s="27"/>
      <c r="I51" s="23"/>
      <c r="J51" s="22"/>
      <c r="K51" s="22"/>
      <c r="L51" s="27"/>
      <c r="M51" s="23"/>
      <c r="N51" s="23"/>
      <c r="O51" s="23"/>
      <c r="P51" s="22"/>
      <c r="Q51" s="22"/>
      <c r="R51" s="23"/>
      <c r="S51" s="23"/>
      <c r="T51" s="23"/>
      <c r="U51" s="23"/>
    </row>
    <row r="52" spans="1:21" ht="20.25" customHeight="1" thickBot="1">
      <c r="A52" s="23"/>
      <c r="B52" s="28"/>
      <c r="C52" s="28"/>
      <c r="D52" s="82">
        <v>28</v>
      </c>
      <c r="E52" s="112">
        <f>IF(D52&gt;$I$7,"Select target layer lower than 30.5µm !","")</f>
      </c>
      <c r="F52" s="98"/>
      <c r="G52" s="99"/>
      <c r="H52" s="27"/>
      <c r="I52" s="23"/>
      <c r="J52" s="22"/>
      <c r="K52" s="22"/>
      <c r="L52" s="27"/>
      <c r="M52" s="23"/>
      <c r="N52" s="23"/>
      <c r="O52" s="23"/>
      <c r="P52" s="22"/>
      <c r="Q52" s="22"/>
      <c r="R52" s="23"/>
      <c r="S52" s="23"/>
      <c r="T52" s="23"/>
      <c r="U52" s="23"/>
    </row>
    <row r="53" spans="1:21" ht="12.75">
      <c r="A53" s="23"/>
      <c r="B53" s="27"/>
      <c r="C53" s="27"/>
      <c r="D53" s="104"/>
      <c r="E53" s="27"/>
      <c r="F53" s="27"/>
      <c r="G53" s="23"/>
      <c r="H53" s="27"/>
      <c r="I53" s="23"/>
      <c r="J53" s="22"/>
      <c r="K53" s="22"/>
      <c r="L53" s="27"/>
      <c r="M53" s="23"/>
      <c r="N53" s="23"/>
      <c r="O53" s="23"/>
      <c r="P53" s="22"/>
      <c r="Q53" s="22"/>
      <c r="R53" s="23"/>
      <c r="S53" s="23"/>
      <c r="T53" s="23"/>
      <c r="U53" s="23"/>
    </row>
    <row r="54" spans="1:21" ht="12.75">
      <c r="A54" s="23"/>
      <c r="B54" s="27"/>
      <c r="C54" s="27"/>
      <c r="D54" s="27"/>
      <c r="E54" s="27"/>
      <c r="F54" s="27"/>
      <c r="G54" s="23"/>
      <c r="H54" s="27"/>
      <c r="I54" s="23"/>
      <c r="J54" s="22"/>
      <c r="K54" s="22"/>
      <c r="L54" s="27"/>
      <c r="M54" s="23"/>
      <c r="N54" s="23"/>
      <c r="O54" s="23"/>
      <c r="P54" s="22"/>
      <c r="Q54" s="22"/>
      <c r="R54" s="23"/>
      <c r="S54" s="23"/>
      <c r="T54" s="23"/>
      <c r="U54" s="23"/>
    </row>
    <row r="55" spans="1:21" ht="12.75">
      <c r="A55" s="23"/>
      <c r="B55" s="27"/>
      <c r="C55" s="27"/>
      <c r="D55" s="27"/>
      <c r="E55" s="27"/>
      <c r="F55" s="27"/>
      <c r="G55" s="23"/>
      <c r="H55" s="27"/>
      <c r="I55" s="23"/>
      <c r="J55" s="22"/>
      <c r="K55" s="22"/>
      <c r="L55" s="27"/>
      <c r="M55" s="23"/>
      <c r="N55" s="23"/>
      <c r="O55" s="23"/>
      <c r="P55" s="22"/>
      <c r="Q55" s="22"/>
      <c r="R55" s="23"/>
      <c r="S55" s="23"/>
      <c r="T55" s="23"/>
      <c r="U55" s="23"/>
    </row>
    <row r="56" spans="1:21" ht="12.75">
      <c r="A56" s="23"/>
      <c r="B56" s="27"/>
      <c r="C56" s="27"/>
      <c r="D56" s="27"/>
      <c r="E56" s="27"/>
      <c r="F56" s="27"/>
      <c r="G56" s="23"/>
      <c r="H56" s="27"/>
      <c r="I56" s="23"/>
      <c r="J56" s="22"/>
      <c r="K56" s="22"/>
      <c r="L56" s="27"/>
      <c r="M56" s="23"/>
      <c r="N56" s="23"/>
      <c r="O56" s="23"/>
      <c r="P56" s="22"/>
      <c r="Q56" s="22"/>
      <c r="R56" s="23"/>
      <c r="S56" s="23"/>
      <c r="T56" s="23"/>
      <c r="U56" s="23"/>
    </row>
    <row r="57" spans="1:21" ht="12.75">
      <c r="A57" s="23"/>
      <c r="B57" s="27"/>
      <c r="C57" s="27"/>
      <c r="D57" s="27"/>
      <c r="E57" s="27"/>
      <c r="F57" s="27"/>
      <c r="G57" s="27"/>
      <c r="H57" s="27"/>
      <c r="I57" s="23"/>
      <c r="J57" s="22"/>
      <c r="K57" s="22"/>
      <c r="L57" s="27"/>
      <c r="M57" s="23"/>
      <c r="N57" s="23"/>
      <c r="O57" s="23"/>
      <c r="P57" s="22"/>
      <c r="Q57" s="22"/>
      <c r="R57" s="23"/>
      <c r="S57" s="23"/>
      <c r="T57" s="23"/>
      <c r="U57" s="23"/>
    </row>
    <row r="58" spans="1:21" ht="12.75">
      <c r="A58" s="23"/>
      <c r="B58" s="27"/>
      <c r="C58" s="27"/>
      <c r="D58" s="27"/>
      <c r="E58" s="27"/>
      <c r="F58" s="27"/>
      <c r="G58" s="27"/>
      <c r="H58" s="27"/>
      <c r="I58" s="23"/>
      <c r="J58" s="27"/>
      <c r="K58" s="27"/>
      <c r="L58" s="27"/>
      <c r="M58" s="23"/>
      <c r="N58" s="23"/>
      <c r="O58" s="23"/>
      <c r="P58" s="22"/>
      <c r="Q58" s="22"/>
      <c r="R58" s="23"/>
      <c r="S58" s="23"/>
      <c r="T58" s="23"/>
      <c r="U58" s="23"/>
    </row>
    <row r="59" spans="1:21" ht="12.75">
      <c r="A59" s="23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3"/>
      <c r="N59" s="23"/>
      <c r="O59" s="23"/>
      <c r="P59" s="22"/>
      <c r="Q59" s="22"/>
      <c r="R59" s="23"/>
      <c r="S59" s="23"/>
      <c r="T59" s="23"/>
      <c r="U59" s="23"/>
    </row>
    <row r="60" spans="1:21" ht="12.75">
      <c r="A60" s="23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3"/>
      <c r="N60" s="23"/>
      <c r="O60" s="23"/>
      <c r="P60" s="22"/>
      <c r="Q60" s="22"/>
      <c r="R60" s="23"/>
      <c r="S60" s="23"/>
      <c r="T60" s="23"/>
      <c r="U60" s="23"/>
    </row>
    <row r="61" spans="1:21" ht="12.75">
      <c r="A61" s="23"/>
      <c r="B61" s="27"/>
      <c r="C61" s="27"/>
      <c r="D61" s="27"/>
      <c r="E61" s="27"/>
      <c r="F61" s="27"/>
      <c r="G61" s="27"/>
      <c r="H61" s="27"/>
      <c r="I61" s="27"/>
      <c r="J61" s="22"/>
      <c r="K61" s="22"/>
      <c r="L61" s="23"/>
      <c r="M61" s="23"/>
      <c r="N61" s="23"/>
      <c r="O61" s="23"/>
      <c r="P61" s="22"/>
      <c r="Q61" s="22"/>
      <c r="R61" s="23"/>
      <c r="S61" s="23"/>
      <c r="T61" s="23"/>
      <c r="U61" s="23"/>
    </row>
    <row r="62" spans="1:21" ht="12.75">
      <c r="A62" s="23"/>
      <c r="B62" s="23"/>
      <c r="C62" s="23"/>
      <c r="D62" s="23"/>
      <c r="E62" s="22"/>
      <c r="F62" s="23"/>
      <c r="G62" s="23"/>
      <c r="H62" s="23"/>
      <c r="I62" s="23"/>
      <c r="J62" s="22"/>
      <c r="K62" s="22"/>
      <c r="L62" s="23"/>
      <c r="M62" s="23"/>
      <c r="N62" s="23"/>
      <c r="O62" s="23"/>
      <c r="P62" s="22"/>
      <c r="Q62" s="22"/>
      <c r="R62" s="23"/>
      <c r="S62" s="23"/>
      <c r="T62" s="23"/>
      <c r="U62" s="23"/>
    </row>
    <row r="63" spans="1:21" ht="12.75">
      <c r="A63" s="23"/>
      <c r="B63" s="23"/>
      <c r="C63" s="23"/>
      <c r="D63" s="23"/>
      <c r="E63" s="22"/>
      <c r="F63" s="23"/>
      <c r="G63" s="23"/>
      <c r="H63" s="23"/>
      <c r="I63" s="23"/>
      <c r="J63" s="22"/>
      <c r="K63" s="22"/>
      <c r="L63" s="23"/>
      <c r="M63" s="23"/>
      <c r="N63" s="23"/>
      <c r="O63" s="23"/>
      <c r="P63" s="22"/>
      <c r="Q63" s="22"/>
      <c r="R63" s="23"/>
      <c r="S63" s="23"/>
      <c r="T63" s="23"/>
      <c r="U63" s="23"/>
    </row>
    <row r="64" spans="1:21" ht="12.75">
      <c r="A64" s="23"/>
      <c r="B64" s="23"/>
      <c r="C64" s="23"/>
      <c r="D64" s="23"/>
      <c r="E64" s="22"/>
      <c r="F64" s="23"/>
      <c r="G64" s="23"/>
      <c r="H64" s="23"/>
      <c r="I64" s="23"/>
      <c r="J64" s="22"/>
      <c r="K64" s="22"/>
      <c r="L64" s="23"/>
      <c r="M64" s="23"/>
      <c r="N64" s="23"/>
      <c r="O64" s="23"/>
      <c r="P64" s="22"/>
      <c r="Q64" s="22"/>
      <c r="R64" s="23"/>
      <c r="S64" s="23"/>
      <c r="T64" s="23"/>
      <c r="U64" s="23"/>
    </row>
    <row r="65" spans="1:21" ht="12.75">
      <c r="A65" s="23"/>
      <c r="B65" s="23"/>
      <c r="C65" s="23"/>
      <c r="D65" s="23"/>
      <c r="E65" s="22"/>
      <c r="F65" s="23"/>
      <c r="G65" s="23"/>
      <c r="H65" s="23"/>
      <c r="I65" s="23"/>
      <c r="J65" s="22"/>
      <c r="K65" s="22"/>
      <c r="L65" s="23"/>
      <c r="M65" s="23"/>
      <c r="N65" s="23"/>
      <c r="O65" s="23"/>
      <c r="P65" s="22"/>
      <c r="Q65" s="22"/>
      <c r="R65" s="23"/>
      <c r="S65" s="23"/>
      <c r="T65" s="23"/>
      <c r="U65" s="23"/>
    </row>
    <row r="66" spans="1:21" ht="12.75">
      <c r="A66" s="23"/>
      <c r="B66" s="23"/>
      <c r="C66" s="23"/>
      <c r="D66" s="23"/>
      <c r="E66" s="22"/>
      <c r="F66" s="23"/>
      <c r="G66" s="23"/>
      <c r="H66" s="23"/>
      <c r="I66" s="23"/>
      <c r="J66" s="22"/>
      <c r="K66" s="22"/>
      <c r="L66" s="23"/>
      <c r="M66" s="23"/>
      <c r="N66" s="23"/>
      <c r="O66" s="23"/>
      <c r="P66" s="22"/>
      <c r="Q66" s="22"/>
      <c r="R66" s="23"/>
      <c r="S66" s="23"/>
      <c r="T66" s="23"/>
      <c r="U66" s="23"/>
    </row>
    <row r="67" spans="1:21" ht="12.75">
      <c r="A67" s="23"/>
      <c r="B67" s="23"/>
      <c r="C67" s="23"/>
      <c r="D67" s="23"/>
      <c r="E67" s="22"/>
      <c r="F67" s="23"/>
      <c r="G67" s="23"/>
      <c r="H67" s="23"/>
      <c r="I67" s="23"/>
      <c r="J67" s="22"/>
      <c r="K67" s="22"/>
      <c r="L67" s="23"/>
      <c r="M67" s="23"/>
      <c r="N67" s="23"/>
      <c r="O67" s="23"/>
      <c r="P67" s="22"/>
      <c r="Q67" s="22"/>
      <c r="R67" s="23"/>
      <c r="S67" s="23"/>
      <c r="T67" s="23"/>
      <c r="U67" s="23"/>
    </row>
    <row r="68" spans="1:21" ht="12.75">
      <c r="A68" s="23"/>
      <c r="B68" s="23"/>
      <c r="C68" s="23"/>
      <c r="D68" s="23"/>
      <c r="E68" s="22"/>
      <c r="F68" s="23"/>
      <c r="G68" s="23"/>
      <c r="H68" s="23"/>
      <c r="I68" s="23"/>
      <c r="J68" s="22"/>
      <c r="K68" s="22"/>
      <c r="L68" s="23"/>
      <c r="M68" s="23"/>
      <c r="N68" s="23"/>
      <c r="O68" s="23"/>
      <c r="P68" s="22"/>
      <c r="Q68" s="22"/>
      <c r="R68" s="23"/>
      <c r="S68" s="23"/>
      <c r="T68" s="23"/>
      <c r="U68" s="23"/>
    </row>
    <row r="69" spans="1:21" ht="12.75">
      <c r="A69" s="23"/>
      <c r="B69" s="23"/>
      <c r="C69" s="23"/>
      <c r="D69" s="23"/>
      <c r="E69" s="22"/>
      <c r="F69" s="23"/>
      <c r="G69" s="23"/>
      <c r="H69" s="23"/>
      <c r="I69" s="23"/>
      <c r="J69" s="22"/>
      <c r="K69" s="22"/>
      <c r="L69" s="23"/>
      <c r="M69" s="23"/>
      <c r="N69" s="23"/>
      <c r="O69" s="23"/>
      <c r="P69" s="22"/>
      <c r="Q69" s="22"/>
      <c r="R69" s="23"/>
      <c r="S69" s="23"/>
      <c r="T69" s="23"/>
      <c r="U69" s="23"/>
    </row>
    <row r="70" spans="1:21" ht="12.75">
      <c r="A70" s="23"/>
      <c r="B70" s="23"/>
      <c r="C70" s="23"/>
      <c r="D70" s="23"/>
      <c r="E70" s="22"/>
      <c r="F70" s="23"/>
      <c r="G70" s="23"/>
      <c r="H70" s="23"/>
      <c r="I70" s="23"/>
      <c r="J70" s="22"/>
      <c r="K70" s="22"/>
      <c r="L70" s="23"/>
      <c r="M70" s="23"/>
      <c r="N70" s="23"/>
      <c r="O70" s="23"/>
      <c r="P70" s="22"/>
      <c r="Q70" s="22"/>
      <c r="R70" s="23"/>
      <c r="S70" s="23"/>
      <c r="T70" s="23"/>
      <c r="U70" s="23"/>
    </row>
    <row r="71" spans="1:21" ht="12.75">
      <c r="A71" s="23"/>
      <c r="B71" s="23"/>
      <c r="C71" s="23"/>
      <c r="D71" s="23"/>
      <c r="E71" s="22"/>
      <c r="F71" s="23"/>
      <c r="G71" s="23"/>
      <c r="H71" s="23"/>
      <c r="I71" s="23"/>
      <c r="J71" s="22"/>
      <c r="K71" s="22"/>
      <c r="L71" s="23"/>
      <c r="M71" s="23"/>
      <c r="N71" s="23"/>
      <c r="O71" s="23"/>
      <c r="P71" s="22"/>
      <c r="Q71" s="22"/>
      <c r="R71" s="23"/>
      <c r="S71" s="23"/>
      <c r="T71" s="23"/>
      <c r="U71" s="23"/>
    </row>
    <row r="72" spans="1:21" ht="12.75">
      <c r="A72" s="23"/>
      <c r="B72" s="23"/>
      <c r="C72" s="23"/>
      <c r="D72" s="23"/>
      <c r="E72" s="22"/>
      <c r="F72" s="23"/>
      <c r="G72" s="23"/>
      <c r="H72" s="23"/>
      <c r="I72" s="23"/>
      <c r="J72" s="22"/>
      <c r="K72" s="22"/>
      <c r="L72" s="23"/>
      <c r="M72" s="23"/>
      <c r="N72" s="23"/>
      <c r="O72" s="23"/>
      <c r="P72" s="22"/>
      <c r="Q72" s="22"/>
      <c r="R72" s="23"/>
      <c r="S72" s="23"/>
      <c r="T72" s="23"/>
      <c r="U72" s="23"/>
    </row>
    <row r="73" spans="1:21" ht="12.75">
      <c r="A73" s="23"/>
      <c r="B73" s="23"/>
      <c r="C73" s="23"/>
      <c r="D73" s="23"/>
      <c r="E73" s="22"/>
      <c r="F73" s="23"/>
      <c r="G73" s="23"/>
      <c r="H73" s="23"/>
      <c r="I73" s="23"/>
      <c r="J73" s="22"/>
      <c r="K73" s="22"/>
      <c r="L73" s="23"/>
      <c r="M73" s="23"/>
      <c r="N73" s="23"/>
      <c r="O73" s="23"/>
      <c r="P73" s="22"/>
      <c r="Q73" s="22"/>
      <c r="R73" s="23"/>
      <c r="S73" s="23"/>
      <c r="T73" s="23"/>
      <c r="U73" s="23"/>
    </row>
    <row r="74" spans="1:21" ht="12.75">
      <c r="A74" s="23"/>
      <c r="B74" s="23"/>
      <c r="C74" s="23"/>
      <c r="D74" s="23"/>
      <c r="E74" s="22"/>
      <c r="F74" s="23"/>
      <c r="G74" s="23"/>
      <c r="H74" s="23"/>
      <c r="I74" s="23"/>
      <c r="J74" s="22"/>
      <c r="K74" s="22"/>
      <c r="L74" s="23"/>
      <c r="M74" s="23"/>
      <c r="N74" s="23"/>
      <c r="O74" s="23"/>
      <c r="P74" s="22"/>
      <c r="Q74" s="22"/>
      <c r="R74" s="23"/>
      <c r="S74" s="23"/>
      <c r="T74" s="23"/>
      <c r="U74" s="23"/>
    </row>
    <row r="75" spans="1:21" ht="12.75">
      <c r="A75" s="23"/>
      <c r="B75" s="23"/>
      <c r="C75" s="23"/>
      <c r="D75" s="23"/>
      <c r="E75" s="22"/>
      <c r="F75" s="23"/>
      <c r="G75" s="23"/>
      <c r="H75" s="23"/>
      <c r="I75" s="23"/>
      <c r="J75" s="22"/>
      <c r="K75" s="22"/>
      <c r="L75" s="23"/>
      <c r="M75" s="23"/>
      <c r="N75" s="23"/>
      <c r="O75" s="23"/>
      <c r="P75" s="22"/>
      <c r="Q75" s="22"/>
      <c r="R75" s="23"/>
      <c r="S75" s="23"/>
      <c r="T75" s="23"/>
      <c r="U75" s="23"/>
    </row>
    <row r="76" spans="1:21" ht="12.75">
      <c r="A76" s="23"/>
      <c r="B76" s="23"/>
      <c r="C76" s="23"/>
      <c r="D76" s="23"/>
      <c r="E76" s="22"/>
      <c r="F76" s="23"/>
      <c r="G76" s="23"/>
      <c r="H76" s="23"/>
      <c r="I76" s="23"/>
      <c r="J76" s="22"/>
      <c r="K76" s="22"/>
      <c r="L76" s="23"/>
      <c r="M76" s="23"/>
      <c r="N76" s="23"/>
      <c r="O76" s="23"/>
      <c r="P76" s="22"/>
      <c r="Q76" s="22"/>
      <c r="R76" s="23"/>
      <c r="S76" s="23"/>
      <c r="T76" s="23"/>
      <c r="U76" s="23"/>
    </row>
    <row r="77" spans="1:21" ht="12.75">
      <c r="A77" s="23"/>
      <c r="B77" s="23"/>
      <c r="C77" s="23"/>
      <c r="D77" s="23"/>
      <c r="E77" s="22"/>
      <c r="F77" s="23"/>
      <c r="G77" s="23"/>
      <c r="H77" s="23"/>
      <c r="I77" s="23"/>
      <c r="J77" s="22"/>
      <c r="K77" s="22"/>
      <c r="L77" s="23"/>
      <c r="M77" s="23"/>
      <c r="N77" s="23"/>
      <c r="O77" s="23"/>
      <c r="P77" s="22"/>
      <c r="Q77" s="22"/>
      <c r="R77" s="23"/>
      <c r="S77" s="23"/>
      <c r="T77" s="23"/>
      <c r="U77" s="23"/>
    </row>
    <row r="78" spans="1:21" ht="12.75">
      <c r="A78" s="23"/>
      <c r="B78" s="23"/>
      <c r="C78" s="23"/>
      <c r="D78" s="23"/>
      <c r="E78" s="22"/>
      <c r="F78" s="23"/>
      <c r="G78" s="23"/>
      <c r="H78" s="23"/>
      <c r="I78" s="23"/>
      <c r="J78" s="22"/>
      <c r="K78" s="22"/>
      <c r="L78" s="23"/>
      <c r="M78" s="23"/>
      <c r="N78" s="23"/>
      <c r="O78" s="23"/>
      <c r="P78" s="22"/>
      <c r="Q78" s="22"/>
      <c r="R78" s="23"/>
      <c r="S78" s="23"/>
      <c r="T78" s="23"/>
      <c r="U78" s="23"/>
    </row>
    <row r="79" spans="1:21" ht="12.75">
      <c r="A79" s="23"/>
      <c r="B79" s="23"/>
      <c r="C79" s="23"/>
      <c r="D79" s="23"/>
      <c r="E79" s="22"/>
      <c r="F79" s="23"/>
      <c r="G79" s="23"/>
      <c r="H79" s="23"/>
      <c r="I79" s="23"/>
      <c r="J79" s="22"/>
      <c r="K79" s="22"/>
      <c r="L79" s="23"/>
      <c r="M79" s="23"/>
      <c r="N79" s="23"/>
      <c r="O79" s="23"/>
      <c r="P79" s="22"/>
      <c r="Q79" s="22"/>
      <c r="R79" s="23"/>
      <c r="S79" s="23"/>
      <c r="T79" s="23"/>
      <c r="U79" s="23"/>
    </row>
    <row r="80" spans="1:21" ht="12.75">
      <c r="A80" s="23"/>
      <c r="B80" s="23"/>
      <c r="C80" s="23"/>
      <c r="D80" s="23"/>
      <c r="E80" s="22"/>
      <c r="F80" s="23"/>
      <c r="G80" s="23"/>
      <c r="H80" s="23"/>
      <c r="I80" s="23"/>
      <c r="J80" s="22"/>
      <c r="K80" s="22"/>
      <c r="L80" s="23"/>
      <c r="M80" s="23"/>
      <c r="N80" s="23"/>
      <c r="O80" s="23"/>
      <c r="P80" s="22"/>
      <c r="Q80" s="22"/>
      <c r="R80" s="23"/>
      <c r="S80" s="23"/>
      <c r="T80" s="23"/>
      <c r="U80" s="23"/>
    </row>
    <row r="81" spans="1:21" ht="12.75">
      <c r="A81" s="23"/>
      <c r="B81" s="23"/>
      <c r="C81" s="23"/>
      <c r="D81" s="23"/>
      <c r="E81" s="22"/>
      <c r="F81" s="23"/>
      <c r="G81" s="23"/>
      <c r="H81" s="23"/>
      <c r="I81" s="23"/>
      <c r="J81" s="22"/>
      <c r="K81" s="22"/>
      <c r="L81" s="23"/>
      <c r="M81" s="23"/>
      <c r="N81" s="23"/>
      <c r="O81" s="23"/>
      <c r="P81" s="22"/>
      <c r="Q81" s="22"/>
      <c r="R81" s="23"/>
      <c r="S81" s="23"/>
      <c r="T81" s="23"/>
      <c r="U81" s="23"/>
    </row>
    <row r="82" spans="1:21" ht="12.75">
      <c r="A82" s="23"/>
      <c r="B82" s="23"/>
      <c r="C82" s="23"/>
      <c r="D82" s="23"/>
      <c r="E82" s="22"/>
      <c r="F82" s="23"/>
      <c r="G82" s="23"/>
      <c r="H82" s="23"/>
      <c r="I82" s="23"/>
      <c r="J82" s="22"/>
      <c r="K82" s="22"/>
      <c r="L82" s="23"/>
      <c r="M82" s="23"/>
      <c r="N82" s="23"/>
      <c r="O82" s="23"/>
      <c r="P82" s="22"/>
      <c r="Q82" s="22"/>
      <c r="R82" s="23"/>
      <c r="S82" s="23"/>
      <c r="T82" s="23"/>
      <c r="U82" s="23"/>
    </row>
    <row r="83" spans="1:21" ht="12.75">
      <c r="A83" s="23"/>
      <c r="B83" s="23"/>
      <c r="C83" s="23"/>
      <c r="D83" s="23"/>
      <c r="E83" s="22"/>
      <c r="F83" s="23"/>
      <c r="G83" s="23"/>
      <c r="H83" s="23"/>
      <c r="I83" s="23"/>
      <c r="J83" s="22"/>
      <c r="K83" s="22"/>
      <c r="L83" s="23"/>
      <c r="M83" s="23"/>
      <c r="N83" s="23"/>
      <c r="O83" s="23"/>
      <c r="P83" s="22"/>
      <c r="Q83" s="22"/>
      <c r="R83" s="23"/>
      <c r="S83" s="23"/>
      <c r="T83" s="23"/>
      <c r="U83" s="23"/>
    </row>
    <row r="84" spans="1:21" ht="12.75">
      <c r="A84" s="23"/>
      <c r="B84" s="23"/>
      <c r="C84" s="23"/>
      <c r="D84" s="23"/>
      <c r="E84" s="22"/>
      <c r="F84" s="23"/>
      <c r="G84" s="23"/>
      <c r="H84" s="23"/>
      <c r="I84" s="23"/>
      <c r="J84" s="22"/>
      <c r="K84" s="22"/>
      <c r="L84" s="23"/>
      <c r="M84" s="23"/>
      <c r="N84" s="23"/>
      <c r="O84" s="23"/>
      <c r="P84" s="22"/>
      <c r="Q84" s="22"/>
      <c r="R84" s="23"/>
      <c r="S84" s="23"/>
      <c r="T84" s="23"/>
      <c r="U84" s="23"/>
    </row>
    <row r="85" spans="1:21" ht="12.75">
      <c r="A85" s="23"/>
      <c r="B85" s="23"/>
      <c r="C85" s="23"/>
      <c r="D85" s="23"/>
      <c r="E85" s="22"/>
      <c r="F85" s="23"/>
      <c r="G85" s="23"/>
      <c r="H85" s="23"/>
      <c r="I85" s="23"/>
      <c r="J85" s="22"/>
      <c r="K85" s="22"/>
      <c r="L85" s="23"/>
      <c r="N85" s="23"/>
      <c r="O85" s="23"/>
      <c r="P85" s="22"/>
      <c r="Q85" s="22"/>
      <c r="R85" s="23"/>
      <c r="S85" s="23"/>
      <c r="T85" s="23"/>
      <c r="U85" s="23"/>
    </row>
    <row r="86" spans="1:21" ht="12.75">
      <c r="A86" s="23"/>
      <c r="B86" s="23"/>
      <c r="C86" s="23"/>
      <c r="D86" s="23"/>
      <c r="E86" s="22"/>
      <c r="F86" s="23"/>
      <c r="G86" s="23"/>
      <c r="H86" s="23"/>
      <c r="I86" s="23"/>
      <c r="J86" s="22"/>
      <c r="K86" s="22"/>
      <c r="L86" s="23"/>
      <c r="N86" s="23"/>
      <c r="O86" s="23"/>
      <c r="P86" s="22"/>
      <c r="Q86" s="22"/>
      <c r="R86" s="23"/>
      <c r="S86" s="23"/>
      <c r="T86" s="23"/>
      <c r="U86" s="23"/>
    </row>
    <row r="87" spans="1:21" ht="12.75">
      <c r="A87" s="23"/>
      <c r="B87" s="23"/>
      <c r="C87" s="23"/>
      <c r="D87" s="23"/>
      <c r="E87" s="22"/>
      <c r="F87" s="23"/>
      <c r="G87" s="23"/>
      <c r="H87" s="23"/>
      <c r="I87" s="23"/>
      <c r="J87" s="22"/>
      <c r="K87" s="22"/>
      <c r="L87" s="23"/>
      <c r="N87" s="23"/>
      <c r="O87" s="23"/>
      <c r="P87" s="22"/>
      <c r="Q87" s="22"/>
      <c r="R87" s="23"/>
      <c r="S87" s="23"/>
      <c r="T87" s="23"/>
      <c r="U87" s="23"/>
    </row>
    <row r="88" spans="1:21" ht="12.75">
      <c r="A88" s="23"/>
      <c r="B88" s="23"/>
      <c r="C88" s="23"/>
      <c r="D88" s="23"/>
      <c r="E88" s="22"/>
      <c r="F88" s="23"/>
      <c r="G88" s="23"/>
      <c r="H88" s="23"/>
      <c r="I88" s="23"/>
      <c r="J88" s="22"/>
      <c r="K88" s="22"/>
      <c r="L88" s="23"/>
      <c r="N88" s="23"/>
      <c r="O88" s="23"/>
      <c r="P88" s="22"/>
      <c r="Q88" s="22"/>
      <c r="R88" s="23"/>
      <c r="S88" s="23"/>
      <c r="T88" s="23"/>
      <c r="U88" s="23"/>
    </row>
    <row r="89" spans="1:21" ht="12.75">
      <c r="A89" s="23"/>
      <c r="B89" s="23"/>
      <c r="C89" s="23"/>
      <c r="D89" s="23"/>
      <c r="E89" s="22"/>
      <c r="F89" s="23"/>
      <c r="G89" s="23"/>
      <c r="H89" s="23"/>
      <c r="I89" s="23"/>
      <c r="J89" s="22"/>
      <c r="K89" s="22"/>
      <c r="L89" s="23"/>
      <c r="N89" s="23"/>
      <c r="O89" s="23"/>
      <c r="P89" s="22"/>
      <c r="Q89" s="22"/>
      <c r="R89" s="23"/>
      <c r="S89" s="23"/>
      <c r="T89" s="23"/>
      <c r="U89" s="23"/>
    </row>
    <row r="90" spans="1:21" ht="12.75">
      <c r="A90" s="23"/>
      <c r="B90" s="23"/>
      <c r="C90" s="23"/>
      <c r="D90" s="23"/>
      <c r="E90" s="22"/>
      <c r="F90" s="23"/>
      <c r="G90" s="23"/>
      <c r="H90" s="23"/>
      <c r="I90" s="23"/>
      <c r="R90" s="23"/>
      <c r="S90" s="23"/>
      <c r="T90" s="23"/>
      <c r="U90" s="23"/>
    </row>
  </sheetData>
  <sheetProtection password="8999" sheet="1" objects="1" scenarios="1" selectLockedCells="1"/>
  <mergeCells count="15">
    <mergeCell ref="G2:I2"/>
    <mergeCell ref="B29:C29"/>
    <mergeCell ref="B34:C34"/>
    <mergeCell ref="B35:C35"/>
    <mergeCell ref="B30:C30"/>
    <mergeCell ref="B31:C31"/>
    <mergeCell ref="B32:C32"/>
    <mergeCell ref="B33:C33"/>
    <mergeCell ref="G37:G38"/>
    <mergeCell ref="F37:F38"/>
    <mergeCell ref="B3:C3"/>
    <mergeCell ref="B28:C28"/>
    <mergeCell ref="B37:B38"/>
    <mergeCell ref="D37:D38"/>
    <mergeCell ref="B36:C36"/>
  </mergeCells>
  <conditionalFormatting sqref="J4:J5 F49:F50">
    <cfRule type="cellIs" priority="1" dxfId="0" operator="lessThan" stopIfTrue="1">
      <formula>0</formula>
    </cfRule>
  </conditionalFormatting>
  <conditionalFormatting sqref="G29:G38">
    <cfRule type="cellIs" priority="2" dxfId="1" operator="equal" stopIfTrue="1">
      <formula>"Good"</formula>
    </cfRule>
    <cfRule type="cellIs" priority="3" dxfId="2" operator="equal" stopIfTrue="1">
      <formula>"Bad"</formula>
    </cfRule>
  </conditionalFormatting>
  <conditionalFormatting sqref="G47:G48">
    <cfRule type="cellIs" priority="4" dxfId="1" operator="equal" stopIfTrue="1">
      <formula>"Good"</formula>
    </cfRule>
    <cfRule type="cellIs" priority="5" dxfId="2" operator="equal" stopIfTrue="1">
      <formula>"Recalibrate"</formula>
    </cfRule>
  </conditionalFormatting>
  <conditionalFormatting sqref="D52">
    <cfRule type="cellIs" priority="6" dxfId="2" operator="greaterThan" stopIfTrue="1">
      <formula>30.5</formula>
    </cfRule>
  </conditionalFormatting>
  <dataValidations count="2">
    <dataValidation type="list" allowBlank="1" showInputMessage="1" showErrorMessage="1" sqref="E32">
      <formula1>$B$4:$B$12</formula1>
    </dataValidation>
    <dataValidation type="list" allowBlank="1" showInputMessage="1" showErrorMessage="1" sqref="E34">
      <formula1>$E$4:$E$18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4"/>
  <ignoredErrors>
    <ignoredError sqref="G32" formula="1"/>
    <ignoredError sqref="F47:F48 D4:D5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D44" sqref="D44"/>
    </sheetView>
  </sheetViews>
  <sheetFormatPr defaultColWidth="9.140625" defaultRowHeight="12.75"/>
  <cols>
    <col min="1" max="16384" width="9.140625" style="27" customWidth="1"/>
  </cols>
  <sheetData/>
  <sheetProtection password="8999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Objet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Machine Calibration 1.0</dc:title>
  <dc:subject/>
  <dc:creator>Slava C</dc:creator>
  <cp:keywords/>
  <dc:description/>
  <cp:lastModifiedBy>DellM4300-03</cp:lastModifiedBy>
  <cp:lastPrinted>2008-03-24T14:36:08Z</cp:lastPrinted>
  <dcterms:created xsi:type="dcterms:W3CDTF">2007-12-11T11:35:25Z</dcterms:created>
  <dcterms:modified xsi:type="dcterms:W3CDTF">2010-10-21T19:59:34Z</dcterms:modified>
  <cp:category/>
  <cp:version/>
  <cp:contentType/>
  <cp:contentStatus/>
</cp:coreProperties>
</file>